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1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EstaPastaDeTrabalho"/>
  <mc:AlternateContent xmlns:mc="http://schemas.openxmlformats.org/markup-compatibility/2006">
    <mc:Choice Requires="x15">
      <x15ac:absPath xmlns:x15ac="http://schemas.microsoft.com/office/spreadsheetml/2010/11/ac" url="I:\DIRAD\DECOM\SEAC\ARQUIVOS - ANO 2022\DENACC 2022\SEMOC 2022\Controle Interno Processual\7. Julho\"/>
    </mc:Choice>
  </mc:AlternateContent>
  <xr:revisionPtr revIDLastSave="0" documentId="13_ncr:1_{1A8598E6-2F57-4182-B352-5618BF6D1525}" xr6:coauthVersionLast="47" xr6:coauthVersionMax="47" xr10:uidLastSave="{00000000-0000-0000-0000-000000000000}"/>
  <bookViews>
    <workbookView xWindow="-120" yWindow="-120" windowWidth="29040" windowHeight="15840" tabRatio="596" firstSheet="2" activeTab="2" xr2:uid="{00000000-000D-0000-FFFF-FFFF00000000}"/>
  </bookViews>
  <sheets>
    <sheet name="Planilha6" sheetId="13" state="hidden" r:id="rId1"/>
    <sheet name="Planilha8" sheetId="15" state="hidden" r:id="rId2"/>
    <sheet name="Índice" sheetId="7" r:id="rId3"/>
    <sheet name="Pedidos.Processos.Andamento.Mod" sheetId="28" r:id="rId4"/>
    <sheet name="Pedidos.Processos.Andamento.Loc" sheetId="20" r:id="rId5"/>
    <sheet name="Pedidos.Processos.Finaliz.Mod" sheetId="29" r:id="rId6"/>
    <sheet name="Itens.Andamento.Mod" sheetId="30" r:id="rId7"/>
    <sheet name="Itens.Andamento.Loc" sheetId="32" r:id="rId8"/>
    <sheet name="Itens.Finaliz.Mod" sheetId="31" r:id="rId9"/>
    <sheet name="Itens %" sheetId="34" r:id="rId10"/>
    <sheet name="Pedidos % " sheetId="40" r:id="rId11"/>
    <sheet name="Processos %" sheetId="41" r:id="rId12"/>
    <sheet name="Finalizados - $" sheetId="37" r:id="rId13"/>
    <sheet name="Economicidade" sheetId="39" r:id="rId14"/>
    <sheet name="Extra" sheetId="33" r:id="rId15"/>
  </sheets>
  <definedNames>
    <definedName name="_xlnm._FilterDatabase" localSheetId="2" hidden="1">Índice!$A$1:$M$144</definedName>
  </definedNames>
  <calcPr calcId="191029"/>
  <pivotCaches>
    <pivotCache cacheId="0" r:id="rId1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8" i="7" l="1"/>
  <c r="A2" i="34" s="1"/>
  <c r="E142" i="7"/>
  <c r="C2" i="41" s="1"/>
  <c r="C3" i="41" s="1"/>
  <c r="C142" i="7"/>
  <c r="C2" i="34" s="1"/>
  <c r="A142" i="7"/>
  <c r="C2" i="40" s="1"/>
  <c r="E138" i="7"/>
  <c r="A2" i="41" s="1"/>
  <c r="A3" i="41" s="1"/>
  <c r="A138" i="7"/>
  <c r="A2" i="40" s="1"/>
  <c r="A3" i="40" s="1"/>
  <c r="C3" i="40" l="1"/>
  <c r="K136" i="7"/>
  <c r="K135" i="7"/>
  <c r="J3" i="39"/>
  <c r="J18" i="39"/>
  <c r="J14" i="39"/>
  <c r="E7" i="39"/>
  <c r="E3" i="39"/>
  <c r="C3" i="34" l="1"/>
  <c r="A3" i="34"/>
  <c r="C144" i="7" l="1"/>
  <c r="A144" i="7"/>
  <c r="D2" i="40" s="1"/>
  <c r="D3" i="40" s="1"/>
  <c r="E144" i="7"/>
  <c r="D2" i="41" s="1"/>
  <c r="D3" i="41" s="1"/>
  <c r="D138" i="7"/>
  <c r="B138" i="7"/>
  <c r="F138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65" i="7"/>
  <c r="E140" i="7" l="1"/>
  <c r="B2" i="41" s="1"/>
  <c r="B3" i="41" s="1"/>
  <c r="A140" i="7"/>
  <c r="B2" i="40" s="1"/>
  <c r="B3" i="40" s="1"/>
  <c r="D2" i="34"/>
  <c r="D3" i="34" s="1"/>
  <c r="C140" i="7"/>
  <c r="B2" i="34" s="1"/>
  <c r="B3" i="34" s="1"/>
  <c r="F144" i="7"/>
  <c r="F142" i="7"/>
  <c r="D144" i="7"/>
  <c r="B142" i="7"/>
  <c r="B144" i="7"/>
  <c r="D142" i="7"/>
  <c r="D140" i="7" l="1"/>
  <c r="F140" i="7"/>
  <c r="B14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Alexandre Setubal Gonçalves</author>
  </authors>
  <commentList>
    <comment ref="D2" authorId="0" shapeId="0" xr:uid="{C93C9688-E357-4AA2-AE31-16E864847CEC}">
      <text>
        <r>
          <rPr>
            <b/>
            <sz val="9"/>
            <color indexed="81"/>
            <rFont val="Segoe UI"/>
            <family val="2"/>
          </rPr>
          <t>Alexandre Setubal Gonçalves:</t>
        </r>
        <r>
          <rPr>
            <sz val="9"/>
            <color indexed="81"/>
            <rFont val="Segoe UI"/>
            <family val="2"/>
          </rPr>
          <t xml:space="preserve">
03 itens doados e 03 itens serão comprados no processo do ICTB</t>
        </r>
      </text>
    </comment>
    <comment ref="D3" authorId="0" shapeId="0" xr:uid="{89B3655F-001F-4546-944A-DC8215D5E07B}">
      <text>
        <r>
          <rPr>
            <b/>
            <sz val="9"/>
            <color indexed="81"/>
            <rFont val="Segoe UI"/>
            <family val="2"/>
          </rPr>
          <t>Alexandre Setubal Gonçalves:</t>
        </r>
        <r>
          <rPr>
            <sz val="9"/>
            <color indexed="81"/>
            <rFont val="Segoe UI"/>
            <family val="2"/>
          </rPr>
          <t xml:space="preserve">
Este processo deu origem aos processos: 1868/ 1886/1911/1890/1934</t>
        </r>
      </text>
    </comment>
  </commentList>
</comments>
</file>

<file path=xl/sharedStrings.xml><?xml version="1.0" encoding="utf-8"?>
<sst xmlns="http://schemas.openxmlformats.org/spreadsheetml/2006/main" count="1580" uniqueCount="596">
  <si>
    <t>Comprador</t>
  </si>
  <si>
    <t>Pedido nº</t>
  </si>
  <si>
    <t>Processo nº</t>
  </si>
  <si>
    <t>Objeto</t>
  </si>
  <si>
    <t>Requisitante</t>
  </si>
  <si>
    <t>Quantidade de itens</t>
  </si>
  <si>
    <t>Valor total estimado</t>
  </si>
  <si>
    <t>Possível procedimento de compras</t>
  </si>
  <si>
    <t>Desde quando está lá?</t>
  </si>
  <si>
    <t>Status atual do processo</t>
  </si>
  <si>
    <t>Onde o processo se encontra?</t>
  </si>
  <si>
    <t>860001/21</t>
  </si>
  <si>
    <t>25380.000125/2021-76</t>
  </si>
  <si>
    <t>Reagentes</t>
  </si>
  <si>
    <t>FIOCRUZ MS</t>
  </si>
  <si>
    <t>SECOMP</t>
  </si>
  <si>
    <t>Pregão divulgado</t>
  </si>
  <si>
    <t>Pregão SISPP</t>
  </si>
  <si>
    <t>750006/21</t>
  </si>
  <si>
    <t>25030.000106/2021-10</t>
  </si>
  <si>
    <t>Material químico</t>
  </si>
  <si>
    <t>IOC/LPT</t>
  </si>
  <si>
    <t>Adequação da instrução e assinatura da Nota técnica</t>
  </si>
  <si>
    <t>750007/21</t>
  </si>
  <si>
    <t>750009/21</t>
  </si>
  <si>
    <t>180005/21</t>
  </si>
  <si>
    <t>25380.002172/2021-54</t>
  </si>
  <si>
    <t>Equipamentos de laboratório</t>
  </si>
  <si>
    <t>CVSLR</t>
  </si>
  <si>
    <t>SENAM</t>
  </si>
  <si>
    <t>Pesquisa de mercado</t>
  </si>
  <si>
    <t>Pregão SRP</t>
  </si>
  <si>
    <t>180004/21</t>
  </si>
  <si>
    <t>25380.001204/2021-02</t>
  </si>
  <si>
    <t>Conclusão da Nota técnica</t>
  </si>
  <si>
    <t>780014/21</t>
  </si>
  <si>
    <t>25380.001638/2021-02</t>
  </si>
  <si>
    <t xml:space="preserve">Insumos de laboratório </t>
  </si>
  <si>
    <t>VPPIS</t>
  </si>
  <si>
    <t>Atendendo PF</t>
  </si>
  <si>
    <t>Dispensa MP 1047/2021</t>
  </si>
  <si>
    <t>780015/21</t>
  </si>
  <si>
    <t xml:space="preserve">Garantia </t>
  </si>
  <si>
    <t>780016/21</t>
  </si>
  <si>
    <t>Equipamento de laboratório</t>
  </si>
  <si>
    <t>780025/21</t>
  </si>
  <si>
    <t>25380.002099/2021-11</t>
  </si>
  <si>
    <t xml:space="preserve">Mobília de laboratório </t>
  </si>
  <si>
    <t>Emissão de RCO</t>
  </si>
  <si>
    <t>780018/21</t>
  </si>
  <si>
    <t>25380.001760/2021-71</t>
  </si>
  <si>
    <t xml:space="preserve">Equipamento de laboratório </t>
  </si>
  <si>
    <t>Justificativa de preço</t>
  </si>
  <si>
    <t>780017/21</t>
  </si>
  <si>
    <t>Insumos de laboratório</t>
  </si>
  <si>
    <t>800016/21</t>
  </si>
  <si>
    <t>25030.000277/2021-49</t>
  </si>
  <si>
    <t>Servidor  de alta performance</t>
  </si>
  <si>
    <t>COGETIC</t>
  </si>
  <si>
    <t>Autorização COGEPLAN</t>
  </si>
  <si>
    <t>Luciana Nery</t>
  </si>
  <si>
    <t>25380.001772/2021-03</t>
  </si>
  <si>
    <t>FIOCRUZ PIAUÍ</t>
  </si>
  <si>
    <t>SEAC</t>
  </si>
  <si>
    <t>CE</t>
  </si>
  <si>
    <t>25380.001768/2021-37</t>
  </si>
  <si>
    <t>Mesas e gaveteiros</t>
  </si>
  <si>
    <t>PR/VPEIC</t>
  </si>
  <si>
    <t>Helton/José Luiz</t>
  </si>
  <si>
    <t>25030.000125/2021-35</t>
  </si>
  <si>
    <t>Kit de ensaio de detecção de citosonas humanas</t>
  </si>
  <si>
    <t xml:space="preserve">Atendendo a apontamentos </t>
  </si>
  <si>
    <t>25030.000127/2021-36</t>
  </si>
  <si>
    <t xml:space="preserve">Kit de ensaio de detecção de marcadores </t>
  </si>
  <si>
    <t>Carteiras escolares</t>
  </si>
  <si>
    <t>Inexigibilidade</t>
  </si>
  <si>
    <t>250064/21</t>
  </si>
  <si>
    <t>25380.001893/2021-47</t>
  </si>
  <si>
    <t>REGAGENTE COVID</t>
  </si>
  <si>
    <t>SEOPEC</t>
  </si>
  <si>
    <t xml:space="preserve">26/07 -   1 DIA </t>
  </si>
  <si>
    <t>Divulgando dispensa</t>
  </si>
  <si>
    <t>860013/21</t>
  </si>
  <si>
    <t>25380.001097/2021-12</t>
  </si>
  <si>
    <t>FAPEC</t>
  </si>
  <si>
    <t>MS</t>
  </si>
  <si>
    <t>23/07 - 4 DIAS</t>
  </si>
  <si>
    <t>Requisitante respondendo a PF</t>
  </si>
  <si>
    <t>Dispensa - Art. 24, XIII, da Lei 8666/93</t>
  </si>
  <si>
    <t>25380.000871/2021-60</t>
  </si>
  <si>
    <t>AGUA MINERAL</t>
  </si>
  <si>
    <t>SEAM</t>
  </si>
  <si>
    <t xml:space="preserve">26/07 - 1 DIA </t>
  </si>
  <si>
    <t>PREGÃO SRP</t>
  </si>
  <si>
    <t>400061/21</t>
  </si>
  <si>
    <t>25380.001879/2021-43</t>
  </si>
  <si>
    <t>LIBRAS</t>
  </si>
  <si>
    <t>COGEPE</t>
  </si>
  <si>
    <t xml:space="preserve">27/07/2021 -  HOJE </t>
  </si>
  <si>
    <t>Emitindo RCO</t>
  </si>
  <si>
    <t>Daniele</t>
  </si>
  <si>
    <t>900002/21</t>
  </si>
  <si>
    <t>Análise das propostas/requisitante</t>
  </si>
  <si>
    <t>Aparecida (Tida)</t>
  </si>
  <si>
    <t>25380.000502/2021-77</t>
  </si>
  <si>
    <t>Aquisição de Alimentos</t>
  </si>
  <si>
    <t>COGEPE / SEAD       COGEPE / CRECHE</t>
  </si>
  <si>
    <t>Respondendo Procuradoria</t>
  </si>
  <si>
    <t>23580.001383/2021-70</t>
  </si>
  <si>
    <t>Mascáras de tecido</t>
  </si>
  <si>
    <t>COGEPE / SEAD</t>
  </si>
  <si>
    <t>Aguardando resposta de Adesão</t>
  </si>
  <si>
    <t>Adesão a ATA de SRP</t>
  </si>
  <si>
    <t>25380.001687/2021-37</t>
  </si>
  <si>
    <t>Balanças, Centrifugas e outros</t>
  </si>
  <si>
    <t>PR/VPPCB</t>
  </si>
  <si>
    <t>SEANAM / REQUISITANTE</t>
  </si>
  <si>
    <t>Analisando preços</t>
  </si>
  <si>
    <t>25380.001520/2021-76</t>
  </si>
  <si>
    <t>Fotodocumentador, Real-timer e outros</t>
  </si>
  <si>
    <t>SEANAM</t>
  </si>
  <si>
    <t>Realizando correção na RCO a pedida da PF</t>
  </si>
  <si>
    <t>25030.000515/2021-16</t>
  </si>
  <si>
    <t>Centrífuga refrigerada, conjunto de caçapas e adaptadores de tubos</t>
  </si>
  <si>
    <t>IOC/LPT               MERCOSUL COGEAD/AGEPLAN</t>
  </si>
  <si>
    <t>Em pesquisa de preço</t>
  </si>
  <si>
    <t>25380.001805/2021-15</t>
  </si>
  <si>
    <t>Insumos Life/Thermo</t>
  </si>
  <si>
    <t>25380.002090/2021-18</t>
  </si>
  <si>
    <t>QUBIT 4; QUBIT TUBOS DE REAÇÃO; e QUANT IT KIT DE ENSAIO DE DSDNDNA HS</t>
  </si>
  <si>
    <t>PR/VPPIS</t>
  </si>
  <si>
    <t>Realizando pendências</t>
  </si>
  <si>
    <t>25380.002117/2021-64</t>
  </si>
  <si>
    <t>Termociclador</t>
  </si>
  <si>
    <t>Assinando RCO</t>
  </si>
  <si>
    <t>25380.002122/2021-77</t>
  </si>
  <si>
    <t>Sistema automatizado para análise eletroforética de biomoléculas</t>
  </si>
  <si>
    <t>Não se aplica</t>
  </si>
  <si>
    <t>-</t>
  </si>
  <si>
    <t>390013/21</t>
  </si>
  <si>
    <t>25380.001368/2021-21</t>
  </si>
  <si>
    <t>Serviço EBC</t>
  </si>
  <si>
    <t>COGEAD</t>
  </si>
  <si>
    <t>Respondendo à PF/Aguardando documentações da pretensa contratada</t>
  </si>
  <si>
    <t>400049/21</t>
  </si>
  <si>
    <t>25380.001189/2021-94</t>
  </si>
  <si>
    <t>Serviço Terceirização ADM</t>
  </si>
  <si>
    <t>Analisando resposta à PF do Requisitante e elaborando resposta da área de compras</t>
  </si>
  <si>
    <t xml:space="preserve">250026/21 </t>
  </si>
  <si>
    <t>25380.000750/2021-18</t>
  </si>
  <si>
    <t>Serviço Terceirização Copeiragem</t>
  </si>
  <si>
    <t>PRESIDENCIA</t>
  </si>
  <si>
    <t>REQUISITANTE</t>
  </si>
  <si>
    <t>Alteração do TR</t>
  </si>
  <si>
    <t>750005/21</t>
  </si>
  <si>
    <t>25030.000189/2021-47</t>
  </si>
  <si>
    <t>Aquisição Linhagem Celular</t>
  </si>
  <si>
    <t>IOC</t>
  </si>
  <si>
    <t>Providenciando documentação da pretensa contratada</t>
  </si>
  <si>
    <t>800007/21</t>
  </si>
  <si>
    <t>25380.003315/2020-64</t>
  </si>
  <si>
    <t>Licença Uso Software</t>
  </si>
  <si>
    <t xml:space="preserve">750001/21 </t>
  </si>
  <si>
    <t>25030.000074/2021-52</t>
  </si>
  <si>
    <t>Aquisição Termocirculador</t>
  </si>
  <si>
    <t>Paula</t>
  </si>
  <si>
    <t>Total</t>
  </si>
  <si>
    <t xml:space="preserve">390007/21 </t>
  </si>
  <si>
    <t>390008/21</t>
  </si>
  <si>
    <t>25380.000717/2021-98</t>
  </si>
  <si>
    <t>Execução das atividades de apoio logístico, administrativo e gestão financeira, conf PB.</t>
  </si>
  <si>
    <t>VICE-PRESID. DE PESQ. E COL. BIOLOGICAS</t>
  </si>
  <si>
    <t>760005/21</t>
  </si>
  <si>
    <t>750002/21</t>
  </si>
  <si>
    <t>750003/21</t>
  </si>
  <si>
    <t>940015/21</t>
  </si>
  <si>
    <t>940008/21</t>
  </si>
  <si>
    <t>940009/21</t>
  </si>
  <si>
    <t>940010/21</t>
  </si>
  <si>
    <t>750012/21</t>
  </si>
  <si>
    <t>750013/21</t>
  </si>
  <si>
    <t>940011/21</t>
  </si>
  <si>
    <t>940013/21</t>
  </si>
  <si>
    <t>940014/21</t>
  </si>
  <si>
    <t>780024/21</t>
  </si>
  <si>
    <t>780026/21</t>
  </si>
  <si>
    <t>780027/21</t>
  </si>
  <si>
    <t>780028/21</t>
  </si>
  <si>
    <t>780029/21</t>
  </si>
  <si>
    <t>Contagem de Pedido nº</t>
  </si>
  <si>
    <t>Total Geral</t>
  </si>
  <si>
    <t>Rótulos de Linha</t>
  </si>
  <si>
    <t>Contagem de Processo nº</t>
  </si>
  <si>
    <t>250002/21, 250003/21, 250004/21, 250005/21, 250006/21, 250007/21, 250008/21, 250009/21, 250010/21, 400004/21, 400005/21, 400006/21, 400007/21, 400008/21 e 400009/21 (250054/21 e 250055/21) (15 PEDIDOS)</t>
  </si>
  <si>
    <t>400058 / 400071/21</t>
  </si>
  <si>
    <t>Em dias úteis</t>
  </si>
  <si>
    <t>VPPCB</t>
  </si>
  <si>
    <t>FINALIZADO</t>
  </si>
  <si>
    <t>PR/COGETIC</t>
  </si>
  <si>
    <t>Total de pedidos em andamento</t>
  </si>
  <si>
    <t>Total de pedidos finalizados</t>
  </si>
  <si>
    <t>Total de itens em andamento</t>
  </si>
  <si>
    <t>Total de itens finalizados</t>
  </si>
  <si>
    <t>Total de processos finalizados</t>
  </si>
  <si>
    <t>Total de processos em andamento</t>
  </si>
  <si>
    <t xml:space="preserve">Total de itens </t>
  </si>
  <si>
    <t xml:space="preserve">Total de processos </t>
  </si>
  <si>
    <t>(Vários itens)</t>
  </si>
  <si>
    <r>
      <t xml:space="preserve">Quantidade TOTAL de </t>
    </r>
    <r>
      <rPr>
        <b/>
        <u/>
        <sz val="11"/>
        <color theme="1"/>
        <rFont val="Calibri"/>
        <family val="2"/>
        <scheme val="minor"/>
      </rPr>
      <t>pedidos em andamento</t>
    </r>
    <r>
      <rPr>
        <b/>
        <sz val="11"/>
        <color rgb="FFFF0000"/>
        <rFont val="Calibri"/>
        <family val="2"/>
        <scheme val="minor"/>
      </rPr>
      <t xml:space="preserve"> por localização (quantos estão aonde)</t>
    </r>
  </si>
  <si>
    <r>
      <t xml:space="preserve">Quantidade TOTAL de </t>
    </r>
    <r>
      <rPr>
        <b/>
        <u/>
        <sz val="12"/>
        <color theme="1"/>
        <rFont val="Calibri"/>
        <family val="2"/>
        <scheme val="minor"/>
      </rPr>
      <t>processos em andamento</t>
    </r>
    <r>
      <rPr>
        <b/>
        <sz val="12"/>
        <color rgb="FFFF0000"/>
        <rFont val="Calibri"/>
        <family val="2"/>
        <scheme val="minor"/>
      </rPr>
      <t xml:space="preserve"> por localização (quantos estão aonde)</t>
    </r>
  </si>
  <si>
    <t>CDTS</t>
  </si>
  <si>
    <t>Projeto Fiotec</t>
  </si>
  <si>
    <t>FIOTEC</t>
  </si>
  <si>
    <t>Pesquisa de preços</t>
  </si>
  <si>
    <r>
      <t xml:space="preserve">Quantidade TOTAL de </t>
    </r>
    <r>
      <rPr>
        <b/>
        <u/>
        <sz val="12"/>
        <color theme="2" tint="-0.89999084444715716"/>
        <rFont val="Calibri"/>
        <family val="2"/>
        <scheme val="minor"/>
      </rPr>
      <t xml:space="preserve">processos em andamento </t>
    </r>
    <r>
      <rPr>
        <b/>
        <sz val="12"/>
        <color rgb="FFFF0000"/>
        <rFont val="Calibri"/>
        <family val="2"/>
        <scheme val="minor"/>
      </rPr>
      <t>por modalidade de compra</t>
    </r>
  </si>
  <si>
    <t>Data da atualização</t>
  </si>
  <si>
    <t>Aquisição de Software</t>
  </si>
  <si>
    <t>25380.003341/2020-92</t>
  </si>
  <si>
    <t>800001/21</t>
  </si>
  <si>
    <t>PR/EPP/Gab PR</t>
  </si>
  <si>
    <t>25380.003939/2021-62</t>
  </si>
  <si>
    <t>250145/21</t>
  </si>
  <si>
    <t>Lais Bastos - SEFAR/VPPIS</t>
  </si>
  <si>
    <t>MATERIAL LABORATORIAL</t>
  </si>
  <si>
    <t>980006/21</t>
  </si>
  <si>
    <t>980005/21</t>
  </si>
  <si>
    <t>MANUT. E CONSERV. DE MAQUINAS E EQUIPAMENTOS</t>
  </si>
  <si>
    <t>25380.002575/2021-01</t>
  </si>
  <si>
    <t>980004/21</t>
  </si>
  <si>
    <t>Contratação de prestação de serviço de apoio à gestão administrativa, complementares e acessórias (Gestão e Desenvolvimento Institucional), visando acrescentar melhorias na qualidade dos serviços prestados, pelo período de 12(doze) meses,</t>
  </si>
  <si>
    <t>25380.003671/2021-69</t>
  </si>
  <si>
    <t>Contratação para fornecimento de licenças de uso (subscriptions) da Autodesk do Brasil Ltda</t>
  </si>
  <si>
    <t>25380.001338/2021-15</t>
  </si>
  <si>
    <t>800031/21</t>
  </si>
  <si>
    <t>Aquisição de módulos de memória RAM - DDR4</t>
  </si>
  <si>
    <t>25380.001419/2021-15</t>
  </si>
  <si>
    <t>800034/21</t>
  </si>
  <si>
    <t>Srv Manutenção de sala cofre</t>
  </si>
  <si>
    <t>25380.000995/2021-45</t>
  </si>
  <si>
    <t>800022/21</t>
  </si>
  <si>
    <r>
      <t> </t>
    </r>
    <r>
      <rPr>
        <sz val="11"/>
        <color rgb="FF000000"/>
        <rFont val="Calibri"/>
        <family val="2"/>
        <scheme val="minor"/>
      </rPr>
      <t>Aquisição de equipamentos para o projeto  de inovação tecnológica de soluções para Cranioplastia Pós Craniotomia , visando a implantação da nova tecnologia no Sistema Único de Saúde</t>
    </r>
  </si>
  <si>
    <t>25380.003845/2021-93</t>
  </si>
  <si>
    <t>970010/21</t>
  </si>
  <si>
    <t>COGEPLAN/EDITORA FIOCRUZ</t>
  </si>
  <si>
    <t>Prestação dos serviços de impressão e acabamento de livros, inclusos papéis de capa e miolo, a serem publicados pela Editora Fiocruz</t>
  </si>
  <si>
    <t>25380.002966/2021-18</t>
  </si>
  <si>
    <t>670001/21</t>
  </si>
  <si>
    <t>COGETIC/PR</t>
  </si>
  <si>
    <t>Aquisição Microcomputador e Notebook</t>
  </si>
  <si>
    <t>800030/21</t>
  </si>
  <si>
    <t>Aquisição de Tablet's 8</t>
  </si>
  <si>
    <t>25380.002051/2021-11 (anexado 25380.002778/2021-90)</t>
  </si>
  <si>
    <t>800021/21</t>
  </si>
  <si>
    <t>560004/21</t>
  </si>
  <si>
    <t>25380.003992/2021-63</t>
  </si>
  <si>
    <t>Contratação de serviço de manutenção preventiva e corretiva do sistema Sony Networksolution</t>
  </si>
  <si>
    <t>CS</t>
  </si>
  <si>
    <t>25380.003728/2021-20</t>
  </si>
  <si>
    <t>Alimentos</t>
  </si>
  <si>
    <t>Creche e Presidência</t>
  </si>
  <si>
    <t>400103/21</t>
  </si>
  <si>
    <t>250129/21</t>
  </si>
  <si>
    <t>250130/21</t>
  </si>
  <si>
    <t>250131/21</t>
  </si>
  <si>
    <t>250132/21</t>
  </si>
  <si>
    <t>250133/21</t>
  </si>
  <si>
    <t>250134/21</t>
  </si>
  <si>
    <t>250135/21</t>
  </si>
  <si>
    <t>250136/21</t>
  </si>
  <si>
    <t>250137/21</t>
  </si>
  <si>
    <t>250138/21</t>
  </si>
  <si>
    <t>250139/21</t>
  </si>
  <si>
    <t>250140/21</t>
  </si>
  <si>
    <t>250141/21</t>
  </si>
  <si>
    <t>250142/21</t>
  </si>
  <si>
    <t>400095/21</t>
  </si>
  <si>
    <t>400096/21</t>
  </si>
  <si>
    <t>400097/21</t>
  </si>
  <si>
    <t>400100/21</t>
  </si>
  <si>
    <t>400101/21</t>
  </si>
  <si>
    <t>400102/21</t>
  </si>
  <si>
    <t>250128/21</t>
  </si>
  <si>
    <t>250005/22</t>
  </si>
  <si>
    <t>250006/22</t>
  </si>
  <si>
    <t>250007/22</t>
  </si>
  <si>
    <t>250008/22</t>
  </si>
  <si>
    <t>250009/22</t>
  </si>
  <si>
    <t>250010/22</t>
  </si>
  <si>
    <t>250011/22</t>
  </si>
  <si>
    <t>250012/21</t>
  </si>
  <si>
    <t>25380.000062/2022-39</t>
  </si>
  <si>
    <t>Aquisição de papel A4</t>
  </si>
  <si>
    <t>SEAM/COGEAD</t>
  </si>
  <si>
    <t>400003/22</t>
  </si>
  <si>
    <t>25380.000025/2022-21</t>
  </si>
  <si>
    <t>25380.003016/2021-19</t>
  </si>
  <si>
    <t>Prestação de serviço de concessão onerosa de uso a empresa especializada no preparo e fornecimento de serviço de restaurante para a exploração comercial de espaço destinado a instalação de Bistro, conforme TR.(CASA DE CHÁ)</t>
  </si>
  <si>
    <t>Total de pedidos devolvidos</t>
  </si>
  <si>
    <t>Total de itens devolvidos</t>
  </si>
  <si>
    <t>Total de processos devolvidos</t>
  </si>
  <si>
    <t>Grupo de materiais</t>
  </si>
  <si>
    <t>940001/22</t>
  </si>
  <si>
    <t>25380.000029/2022-17</t>
  </si>
  <si>
    <t>250003/22</t>
  </si>
  <si>
    <t>250002/22</t>
  </si>
  <si>
    <t>400001/22</t>
  </si>
  <si>
    <t>25380.000022/2022-97</t>
  </si>
  <si>
    <t>Aquisição de Gêneros alimenticios</t>
  </si>
  <si>
    <t>Presidência e Creche</t>
  </si>
  <si>
    <t>860002/22</t>
  </si>
  <si>
    <t>25380.000058/2022-71</t>
  </si>
  <si>
    <t>Pagamento de publicação de artigo em revista internacional</t>
  </si>
  <si>
    <t>Fiocruz/MS</t>
  </si>
  <si>
    <t>800001/22</t>
  </si>
  <si>
    <t>25380.002227/2021-26</t>
  </si>
  <si>
    <t>Solução Integrada de Gerenciamento de Serviços de TIC</t>
  </si>
  <si>
    <t>390001/22</t>
  </si>
  <si>
    <t>25380.000234/2022-74</t>
  </si>
  <si>
    <t>SEAC/COGEAD</t>
  </si>
  <si>
    <t xml:space="preserve"> Assinatura da plataforma "SOLICITA PRO PLATINA MAIS".</t>
  </si>
  <si>
    <t>390013/22</t>
  </si>
  <si>
    <t>390014/22</t>
  </si>
  <si>
    <t xml:space="preserve"> INSCRICAO DE SERVIDOR EM CURSOS, PALESTRAS, SEMINARIOS, OFICINAS E
CONGRESSO, CONFORME PROJETO BASICO</t>
  </si>
  <si>
    <t>25380.000326/2022-54</t>
  </si>
  <si>
    <t>720001/22</t>
  </si>
  <si>
    <t>25380.000102/2022-42</t>
  </si>
  <si>
    <t>PR/CCPS</t>
  </si>
  <si>
    <t>750002/22</t>
  </si>
  <si>
    <t>25380.000305/2022-39</t>
  </si>
  <si>
    <t>PR/VPGDI</t>
  </si>
  <si>
    <t>25380.000473/2022-24</t>
  </si>
  <si>
    <t>Publicação de artigo científico</t>
  </si>
  <si>
    <t>PR/MS</t>
  </si>
  <si>
    <t>860003/22</t>
  </si>
  <si>
    <t>25380.001885/2021-09</t>
  </si>
  <si>
    <t>Aquisição de mobiliário</t>
  </si>
  <si>
    <t>FIOCRUZ / CEARÁ</t>
  </si>
  <si>
    <t>Revisando Documentos dos processos</t>
  </si>
  <si>
    <t>870036/21</t>
  </si>
  <si>
    <t>670001/22</t>
  </si>
  <si>
    <t>25380.000366/2022-04</t>
  </si>
  <si>
    <t>Prestação dos serviços de armazenagem, gerenciamento, controle de estoque e transporte incluída a arrumação dos livros publicados e a serem publicados pela Editora Fiocruz.</t>
  </si>
  <si>
    <t>250004/22</t>
  </si>
  <si>
    <t>250015/22</t>
  </si>
  <si>
    <t>400004/22</t>
  </si>
  <si>
    <t>25380.000026/2022-75</t>
  </si>
  <si>
    <t>25380.000492/2022-51</t>
  </si>
  <si>
    <t>25380.000385/2022-22</t>
  </si>
  <si>
    <t>Aquisição de medicamentos</t>
  </si>
  <si>
    <t>Fiocruz- RO</t>
  </si>
  <si>
    <t>25380.000597/2022-18</t>
  </si>
  <si>
    <t>Aquisição de Primes - PCR</t>
  </si>
  <si>
    <t>Fiocruz- CE - Fiocruz MS</t>
  </si>
  <si>
    <t>810001/22</t>
  </si>
  <si>
    <t>25380.000354/2022-71</t>
  </si>
  <si>
    <t>PR/EPP</t>
  </si>
  <si>
    <t>400002/22</t>
  </si>
  <si>
    <t>250001/22</t>
  </si>
  <si>
    <t>25380.000024/2022-86</t>
  </si>
  <si>
    <t>25380.000430/2022-49</t>
  </si>
  <si>
    <t>Materiais de TIC não adquiridos no processo do Almoxarifado Virtual Nacional – AVN.</t>
  </si>
  <si>
    <t>Inclusão de DFD's.</t>
  </si>
  <si>
    <t>860007/22</t>
  </si>
  <si>
    <t>860006/22</t>
  </si>
  <si>
    <t>970001/22</t>
  </si>
  <si>
    <t>840001/22</t>
  </si>
  <si>
    <t xml:space="preserve">25380.000511/2022-49 </t>
  </si>
  <si>
    <t>25380.000999/2022-12</t>
  </si>
  <si>
    <t>25380.000957/2022-73</t>
  </si>
  <si>
    <t>25380.000858/2022-91</t>
  </si>
  <si>
    <t>25380.000537/2022-97</t>
  </si>
  <si>
    <t>25380.000384/2021-05</t>
  </si>
  <si>
    <t>25380.000423/2022-47</t>
  </si>
  <si>
    <t>25380.000632/2022-91</t>
  </si>
  <si>
    <t xml:space="preserve">Contratação de  Serviços de Programação, Comunicação e Veiculação do Sinal Audiovisual do Canal Saúde/Fiocruz </t>
  </si>
  <si>
    <t>Canal Saúde</t>
  </si>
  <si>
    <t xml:space="preserve">Serviços de Medição de Audiência de canal de televisão </t>
  </si>
  <si>
    <t>Pagamento de publicação de artigo cientifico em revista especializada Internacional</t>
  </si>
  <si>
    <t xml:space="preserve"> Contratação de empresa especializada em coleta de Resíduos classe I (Residuais de químicos; Recipientes contaminados (vidrarias, plásticos, etc) </t>
  </si>
  <si>
    <t>Serviço de seguro para equipamentos do Canal Saúde</t>
  </si>
  <si>
    <t>Contratação de serviços especializados em propriedade intelectual</t>
  </si>
  <si>
    <t>GESTEC</t>
  </si>
  <si>
    <t>Pagamento de anuidade para a   Associação Internacional de Institutos Nacionais de Saúde Pública - IANPHI.</t>
  </si>
  <si>
    <t>CRIS</t>
  </si>
  <si>
    <t xml:space="preserve">Processo de planejamento - MATERIAL DE LABORATÓRIO/HOSPITALAR: REAGENTES, SOLVENTES, PADRÕES E VIDRARIAS </t>
  </si>
  <si>
    <t>250023/22</t>
  </si>
  <si>
    <t>25380.000210/2022-15</t>
  </si>
  <si>
    <t>DEVOLVIDO AO REQUISITANTE</t>
  </si>
  <si>
    <t>250029/22</t>
  </si>
  <si>
    <t>400026/22</t>
  </si>
  <si>
    <t>390018/22</t>
  </si>
  <si>
    <t>25380.001152/2022-47</t>
  </si>
  <si>
    <t>Contratação de Curso  EFD-Reinf, DCTFWEB e PER/DCOMP na modalidade on line.</t>
  </si>
  <si>
    <t>SGT/COGEAD</t>
  </si>
  <si>
    <t>25380.001077/2022-14</t>
  </si>
  <si>
    <t>25380.001190/2022-08</t>
  </si>
  <si>
    <t>Contratação de Curso</t>
  </si>
  <si>
    <t>COGECOM</t>
  </si>
  <si>
    <t>25380.000643/2022-71</t>
  </si>
  <si>
    <t xml:space="preserve">Material Permanente </t>
  </si>
  <si>
    <t>25380.000832/2022-43</t>
  </si>
  <si>
    <t>Inscrição de servidores em curso</t>
  </si>
  <si>
    <t>SGT</t>
  </si>
  <si>
    <t>25380.000950/2022-51</t>
  </si>
  <si>
    <t>EPI</t>
  </si>
  <si>
    <t>Diversos</t>
  </si>
  <si>
    <t>25380.000389/2022-19</t>
  </si>
  <si>
    <t xml:space="preserve">Aquisição de Cine, foto  e som </t>
  </si>
  <si>
    <t>25380.000640/2022-37</t>
  </si>
  <si>
    <t>Aquisção de mat. De limpeza, copa, cozinha, cama, mesa e banho</t>
  </si>
  <si>
    <t>25380.000546/2022-88</t>
  </si>
  <si>
    <t>Contratação de empresa para instalação de TV por assinatura</t>
  </si>
  <si>
    <t xml:space="preserve">Presidencia </t>
  </si>
  <si>
    <t>25380.000946/2022-93</t>
  </si>
  <si>
    <t>Consolidadção de demandas de infrainstrutura</t>
  </si>
  <si>
    <t>250026/22</t>
  </si>
  <si>
    <r>
      <t xml:space="preserve">Quantidade total de pedidos </t>
    </r>
    <r>
      <rPr>
        <b/>
        <u/>
        <sz val="12"/>
        <color theme="1"/>
        <rFont val="Calibri"/>
        <family val="2"/>
        <scheme val="minor"/>
      </rPr>
      <t>FINALIZADOS</t>
    </r>
    <r>
      <rPr>
        <b/>
        <sz val="12"/>
        <color rgb="FFFF0000"/>
        <rFont val="Calibri"/>
        <family val="2"/>
        <scheme val="minor"/>
      </rPr>
      <t xml:space="preserve"> por modalidade</t>
    </r>
  </si>
  <si>
    <r>
      <t xml:space="preserve">Quantidade total de processos </t>
    </r>
    <r>
      <rPr>
        <b/>
        <u/>
        <sz val="12"/>
        <color theme="1"/>
        <rFont val="Calibri"/>
        <family val="2"/>
        <scheme val="minor"/>
      </rPr>
      <t>FINALIZADOS</t>
    </r>
    <r>
      <rPr>
        <b/>
        <sz val="12"/>
        <color rgb="FFFF0000"/>
        <rFont val="Calibri"/>
        <family val="2"/>
        <scheme val="minor"/>
      </rPr>
      <t xml:space="preserve"> por modalidade</t>
    </r>
  </si>
  <si>
    <t>INEXIGIBILIDADE</t>
  </si>
  <si>
    <t>960002/22</t>
  </si>
  <si>
    <t>25380.001081/2022-82</t>
  </si>
  <si>
    <t>Materiais diversos que não pertençam aos grupos já consolidados anteriormente (Outros Materiais)</t>
  </si>
  <si>
    <t>25380.001321/2022-49</t>
  </si>
  <si>
    <t>400027/22</t>
  </si>
  <si>
    <t>PRESTACAO DE SERVICO DE SEGURO CONTRA ACIDENTES PESSOAIS COLETIVO,
CONFORME PROJETO BASICO</t>
  </si>
  <si>
    <t>25380.000133/2022-01</t>
  </si>
  <si>
    <r>
      <t> </t>
    </r>
    <r>
      <rPr>
        <sz val="11"/>
        <color rgb="FF000000"/>
        <rFont val="Calibri"/>
        <family val="2"/>
        <scheme val="minor"/>
      </rPr>
      <t>Aquisição de Equipamentos de Laboratório 2022</t>
    </r>
  </si>
  <si>
    <t>25380.000943/2022-50</t>
  </si>
  <si>
    <t>Aquisição de mobiliário 2022</t>
  </si>
  <si>
    <t>25380.000605/2022-18</t>
  </si>
  <si>
    <t>390026/22</t>
  </si>
  <si>
    <t>Prestação de serviço de agenciamento de viagens, aéreo, terrestre e marinho</t>
  </si>
  <si>
    <t>SIEX/COGEAD</t>
  </si>
  <si>
    <t>25380.003764/2021-93</t>
  </si>
  <si>
    <t xml:space="preserve">Contratação de empresa para agenciamento de passagens aéreas internacionais e seguro viagem e passagens nacionais para trechos não  cobertos pelo cia aéreas  credenciadas </t>
  </si>
  <si>
    <t>Cogead/Decom</t>
  </si>
  <si>
    <t>25380.001079/2022-11</t>
  </si>
  <si>
    <t>Livros e Materiais de Expediente Não Adquiridos no AVN</t>
  </si>
  <si>
    <t>940003/22</t>
  </si>
  <si>
    <t>25380.000105/2022-86</t>
  </si>
  <si>
    <t>Valor estimado</t>
  </si>
  <si>
    <t>Valor Contratado</t>
  </si>
  <si>
    <t>750003/22</t>
  </si>
  <si>
    <t>390025/22</t>
  </si>
  <si>
    <t>390030/22</t>
  </si>
  <si>
    <t>25380.001200/2022-05</t>
  </si>
  <si>
    <t>Congresso Nacional de Licitações e Contratos</t>
  </si>
  <si>
    <t>COGEAD/SGT</t>
  </si>
  <si>
    <t>560004/22</t>
  </si>
  <si>
    <t>860008/22</t>
  </si>
  <si>
    <t>390016/22</t>
  </si>
  <si>
    <t>Total de pedidos</t>
  </si>
  <si>
    <t>400005/22</t>
  </si>
  <si>
    <t xml:space="preserve">PREGÃO SISPP </t>
  </si>
  <si>
    <t>PREGÃO SISPP</t>
  </si>
  <si>
    <t>DISPENSA DE LICITAÇÃO</t>
  </si>
  <si>
    <t>EM ANÁLISE</t>
  </si>
  <si>
    <t>IRP (PARTICIPANTES)</t>
  </si>
  <si>
    <t>DEGEAC (EXECUÇÃO)</t>
  </si>
  <si>
    <t>DEPEC (PLANEJAMENTO)</t>
  </si>
  <si>
    <t>SEANAM (PESQUISA DE PREÇOS)</t>
  </si>
  <si>
    <t>25071.000014/2022-34</t>
  </si>
  <si>
    <t>Aquisição de Reagentes</t>
  </si>
  <si>
    <t>25380.001156/2022-25</t>
  </si>
  <si>
    <t>Serviço de software para o Sistema de Gestão da Qualidade</t>
  </si>
  <si>
    <t>AGEQUALI</t>
  </si>
  <si>
    <t>25071.000013/2022-90</t>
  </si>
  <si>
    <t>Pagamento de inscrição no 57º congresso da Sociedade Brasileira de Medicina Tropical</t>
  </si>
  <si>
    <t>860011/22</t>
  </si>
  <si>
    <t>750004/22</t>
  </si>
  <si>
    <t>Projeto Fiotec - A
Modernização dos Processos de Trabalho e das Atividades da SAA</t>
  </si>
  <si>
    <t>VPGDI/PR</t>
  </si>
  <si>
    <t>25380.001313/2022-01</t>
  </si>
  <si>
    <t>790001/22</t>
  </si>
  <si>
    <t>790004/22</t>
  </si>
  <si>
    <t>790003/22</t>
  </si>
  <si>
    <t>25380.000898/2022-33</t>
  </si>
  <si>
    <t>25380.001318/2022-25</t>
  </si>
  <si>
    <t>25380.001205/2022-20</t>
  </si>
  <si>
    <t>Projeto Fiotec - FORTALECIMENTO DO SUS</t>
  </si>
  <si>
    <t>PROJETO FIOTEC</t>
  </si>
  <si>
    <t>Projeto Fiotec - Programa de Incentivo ao Desenvolvimento Institucional da Vice-presidência de Ambiente, Atenção e Promoção da Saúde – VPAAPS – (PIDI)</t>
  </si>
  <si>
    <t>390032/22</t>
  </si>
  <si>
    <t>860012/22</t>
  </si>
  <si>
    <t>Soma de Quantidade de itens</t>
  </si>
  <si>
    <r>
      <t>Quantidade TOTAL de</t>
    </r>
    <r>
      <rPr>
        <b/>
        <u/>
        <sz val="12"/>
        <color theme="1"/>
        <rFont val="Calibri"/>
        <family val="2"/>
        <scheme val="minor"/>
      </rPr>
      <t xml:space="preserve"> itens em andamento</t>
    </r>
    <r>
      <rPr>
        <b/>
        <sz val="12"/>
        <color rgb="FFFF0000"/>
        <rFont val="Calibri"/>
        <family val="2"/>
        <scheme val="minor"/>
      </rPr>
      <t xml:space="preserve"> por modalidade de compra</t>
    </r>
  </si>
  <si>
    <r>
      <t>Quantidade TOTAL de</t>
    </r>
    <r>
      <rPr>
        <b/>
        <u/>
        <sz val="12"/>
        <color theme="1"/>
        <rFont val="Calibri"/>
        <family val="2"/>
        <scheme val="minor"/>
      </rPr>
      <t xml:space="preserve"> itens finalizados</t>
    </r>
    <r>
      <rPr>
        <b/>
        <sz val="12"/>
        <color rgb="FFFF0000"/>
        <rFont val="Calibri"/>
        <family val="2"/>
        <scheme val="minor"/>
      </rPr>
      <t xml:space="preserve"> por modalidade de compra</t>
    </r>
  </si>
  <si>
    <r>
      <t>Quantidade TOTAL de</t>
    </r>
    <r>
      <rPr>
        <b/>
        <u/>
        <sz val="12"/>
        <color theme="1"/>
        <rFont val="Calibri"/>
        <family val="2"/>
        <scheme val="minor"/>
      </rPr>
      <t xml:space="preserve"> itens em andamento</t>
    </r>
    <r>
      <rPr>
        <b/>
        <sz val="12"/>
        <color rgb="FFFF0000"/>
        <rFont val="Calibri"/>
        <family val="2"/>
        <scheme val="minor"/>
      </rPr>
      <t xml:space="preserve"> por localização</t>
    </r>
  </si>
  <si>
    <t>Em análise dos itens</t>
  </si>
  <si>
    <t>25380.001770/2022-97</t>
  </si>
  <si>
    <t>Aquisição de Gás e outros materiais engarrafados</t>
  </si>
  <si>
    <t>25380.001843/2022-41</t>
  </si>
  <si>
    <t>Carimbos e Refil</t>
  </si>
  <si>
    <t>Presidência</t>
  </si>
  <si>
    <t>25380.001659/2022-09</t>
  </si>
  <si>
    <t>Inscrição de servidora em MBA</t>
  </si>
  <si>
    <t>CDTS/VPPIS/PR</t>
  </si>
  <si>
    <t>Contratação de Serviço de manutenção em Relógio datador</t>
  </si>
  <si>
    <t>SEPROT</t>
  </si>
  <si>
    <t>25380.001801/2022-18</t>
  </si>
  <si>
    <t>25380.001001/2022-99</t>
  </si>
  <si>
    <t>Contratação de Agente de cargas internacional</t>
  </si>
  <si>
    <t>25380.001799/2022-79</t>
  </si>
  <si>
    <t>CONTRAÇÃO DE SERVIÇO DE MANUTENÇÃO EM ARQUIVOS DESLIZANTES</t>
  </si>
  <si>
    <t>SAM/COGEAD</t>
  </si>
  <si>
    <t>25380.001356/2022-88</t>
  </si>
  <si>
    <t>750005/22</t>
  </si>
  <si>
    <t xml:space="preserve">Execução das atividades de apoio logístico, administrativo e gestão financeira do Projeto “Qualificação das Práticas Institucionais de Articulação e Comunicação com o Legislativo no Âmbito do Ministério da Saúde”. (FIOTEC)
 </t>
  </si>
  <si>
    <t>560005/22</t>
  </si>
  <si>
    <t>560012/22</t>
  </si>
  <si>
    <t>560013/22</t>
  </si>
  <si>
    <t>560014/22</t>
  </si>
  <si>
    <t>890001/22</t>
  </si>
  <si>
    <t>870004/22</t>
  </si>
  <si>
    <t>400028/22</t>
  </si>
  <si>
    <t>860010/22</t>
  </si>
  <si>
    <t>390034/22</t>
  </si>
  <si>
    <t xml:space="preserve">Último DFD consolidado </t>
  </si>
  <si>
    <t>Processo recebido pelo requisitante após arquivamento no SAM, aguardando novas informações e inclusão de novos documentos.</t>
  </si>
  <si>
    <t>25380.001868/2022-44</t>
  </si>
  <si>
    <t xml:space="preserve">Aquisição de materiais hospitalares e aparelhos de medição </t>
  </si>
  <si>
    <t>25380.001886/2022-26</t>
  </si>
  <si>
    <t>25380.001890/2022-94</t>
  </si>
  <si>
    <t>25380.001911/2022-71</t>
  </si>
  <si>
    <t>25380.001934/2022-86</t>
  </si>
  <si>
    <t xml:space="preserve">Aquisição de material laboratorial (reagentes e detergentes) </t>
  </si>
  <si>
    <t xml:space="preserve">Aquisição de materiais químicos </t>
  </si>
  <si>
    <t xml:space="preserve">Aquisição de material laboratorial </t>
  </si>
  <si>
    <t>390036/22</t>
  </si>
  <si>
    <t>390035/22</t>
  </si>
  <si>
    <r>
      <t> </t>
    </r>
    <r>
      <rPr>
        <sz val="11"/>
        <color rgb="FF000000"/>
        <rFont val="Calibri"/>
        <family val="2"/>
        <scheme val="minor"/>
      </rPr>
      <t>CONTRATAÇÃO DE SERVIÇO DE MANUTENÇÃO EM LEITOR E COPIADOR DE MICROFILME </t>
    </r>
  </si>
  <si>
    <t>25380.001821/2022-81</t>
  </si>
  <si>
    <t xml:space="preserve">1ª Assessoria realizada </t>
  </si>
  <si>
    <t>25380.001067/2022-89</t>
  </si>
  <si>
    <t>Retornou do requisitante com o processo devidamente ajustado</t>
  </si>
  <si>
    <t>Respondendo os apontamentos da PF</t>
  </si>
  <si>
    <t>890002/22</t>
  </si>
  <si>
    <t>25380.001445/2022-24</t>
  </si>
  <si>
    <t>Projeto Fiotec - Promoção da saúde na perspectiva da intersetorialidade, da gestão participativa socioambiental e do direito à cidade em Petrópolis</t>
  </si>
  <si>
    <t>PR/EPI</t>
  </si>
  <si>
    <t>860013/22</t>
  </si>
  <si>
    <t>25380.001304/2022-10</t>
  </si>
  <si>
    <t> Produção e oferta de 2.000 vagas do Curso Autoinstrucional de “Aperfeiçoamento em Gerência de Serviços de Atenção Primária à Saúde”, na modalidade EAD, para gerente de estabelecimento de saúde da APS </t>
  </si>
  <si>
    <t>320001/22</t>
  </si>
  <si>
    <t>25380.001499/2022-90</t>
  </si>
  <si>
    <t>PROJETO FIOTEC - O projeto Implementação de Ações para o Fortalecimento de Práticas Socioambientais - Crescendo com Manguinhos 2022</t>
  </si>
  <si>
    <t>720002/22</t>
  </si>
  <si>
    <t>PROJETO FIOTEC - “Pessoas com deficiência, território e políticas públicas: um estudo com
abordagem interseccional de raça e gênero em território vulnerabilizado”.</t>
  </si>
  <si>
    <t>25380.001476/2022-85</t>
  </si>
  <si>
    <t>Elaborando edital</t>
  </si>
  <si>
    <t>Processo finalizado em outra Unidade, não entra no nosso quantitativo</t>
  </si>
  <si>
    <t>Em porcentagem</t>
  </si>
  <si>
    <t>Soma de Valor Contratado</t>
  </si>
  <si>
    <t>Soma de Valor estimado</t>
  </si>
  <si>
    <t>1º trimestre de 2022 - Pregões Eletrônicos SISPP da Fiocruz</t>
  </si>
  <si>
    <t>Quantidade de processos</t>
  </si>
  <si>
    <t>Quantidade de itens cancelados e desertos</t>
  </si>
  <si>
    <t>Total de itens adquiridos</t>
  </si>
  <si>
    <t>Valor Total Estimado</t>
  </si>
  <si>
    <t>Valor dos itens cancelados e desertos</t>
  </si>
  <si>
    <t>Valor Total Contratado</t>
  </si>
  <si>
    <t>Valor Total ECONOMIZADO</t>
  </si>
  <si>
    <t>% Economizado</t>
  </si>
  <si>
    <t>http://websga2.dirad.fiocruz.br/compras/servlet/org.fiocruz.pedcompras.orelgerco?,2022,1</t>
  </si>
  <si>
    <t>1º trimestre de 2022 - Pregões Eletrônicos SRP da Fiocruz</t>
  </si>
  <si>
    <t>Unidade</t>
  </si>
  <si>
    <t>2º trimestre de 2022 - Pregões Eletrônicos SISPP da Fiocruz</t>
  </si>
  <si>
    <t>2º trimestre de 2022 - Pregões Eletrônicos SRP da Fiocruz</t>
  </si>
  <si>
    <t>Valor Total Economizado</t>
  </si>
  <si>
    <t>Mapa de risco consolidado</t>
  </si>
  <si>
    <t>ETP aprovado</t>
  </si>
  <si>
    <t>3ª Acessoria realizada no dia 12/05/2022</t>
  </si>
  <si>
    <t>Termo de atesto inserido no processo</t>
  </si>
  <si>
    <t>Elaborando lista de verificação do pregoeiro</t>
  </si>
  <si>
    <t>EMPRESA NÃO EM SICAF. ULTIMO PARECER FOI ENVIADO PARA O IOC. 23/07/2021</t>
  </si>
  <si>
    <t>ENVIADO AO REQUISITANTE PARA REVISÃO DA ESPECIFICAÇÃO, SEM RETORNO.</t>
  </si>
  <si>
    <t>EMPRESA NÃO EM SICAF. ULTIMO PARECER FOI ENVIADO PARA A AGEPLAN.</t>
  </si>
  <si>
    <t>Aguardando assinatura de um representante da FIOTEC</t>
  </si>
  <si>
    <t>Este processo foi encaminhado á unidade EPP/PR, a pedido da Ana Paula, porque é de TED e o orçamento ainda não está na Fiocruz. Assim que entrar orçamento, ela encaminhará ao SEOR.</t>
  </si>
  <si>
    <t>DISPENSA FRACASSADA E ENVIADO AO REQUISITANTE PARA PROVIDÊNCIAS</t>
  </si>
  <si>
    <t>25380.001586/2022-47</t>
  </si>
  <si>
    <t>790005/22</t>
  </si>
  <si>
    <t>PROJETO FIOTEC - “Inovação e Tecnologias em Promoção da Saúde"</t>
  </si>
  <si>
    <t>Para análise da PF</t>
  </si>
  <si>
    <t>25380.001362/2022-35</t>
  </si>
  <si>
    <t>800002/22</t>
  </si>
  <si>
    <t>Aquisição de computadores para Centro de Pesquisa, Inovação e Vigilância em Covid-19 e Emergências Sanitárias.</t>
  </si>
  <si>
    <t>AGUARDANDO FINALIZAR PESQUISA DE PREÇO E EMISSÃO RCO</t>
  </si>
  <si>
    <t>Total de processos</t>
  </si>
  <si>
    <t>Total de itens processos</t>
  </si>
  <si>
    <t>Enviado para o SEOR para empenhar</t>
  </si>
  <si>
    <t>Contagem de Pedido nº2</t>
  </si>
  <si>
    <t>Contagem de Processo nº2</t>
  </si>
  <si>
    <r>
      <t>Quantidade TOTAL de</t>
    </r>
    <r>
      <rPr>
        <b/>
        <u/>
        <sz val="12"/>
        <color theme="1"/>
        <rFont val="Calibri"/>
        <family val="2"/>
        <scheme val="minor"/>
      </rPr>
      <t xml:space="preserve"> pedidos em andamento</t>
    </r>
    <r>
      <rPr>
        <b/>
        <sz val="12"/>
        <color rgb="FFFF0000"/>
        <rFont val="Calibri"/>
        <family val="2"/>
        <scheme val="minor"/>
      </rPr>
      <t xml:space="preserve"> por modalidade de compra</t>
    </r>
  </si>
  <si>
    <t>Soma de Quantidade de itens2</t>
  </si>
  <si>
    <r>
      <t xml:space="preserve">Valor estimado e contratado dos pedidos/processos </t>
    </r>
    <r>
      <rPr>
        <b/>
        <u/>
        <sz val="12"/>
        <color theme="1"/>
        <rFont val="Calibri"/>
        <family val="2"/>
        <scheme val="minor"/>
      </rPr>
      <t>FINALIZADOS</t>
    </r>
    <r>
      <rPr>
        <b/>
        <sz val="12"/>
        <color rgb="FFFF0000"/>
        <rFont val="Calibri"/>
        <family val="2"/>
        <scheme val="minor"/>
      </rPr>
      <t xml:space="preserve"> por modalidade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</si>
</sst>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_-&quot;R$ &quot;* #,##0.00_-;&quot;-R$ &quot;* #,##0.00_-;_-&quot;R$ &quot;* \-??_-;_-@_-"/>
    <numFmt numFmtId="165" formatCode="_-&quot;R$ &quot;* #,##0.00_-;&quot;-R$ &quot;* #,##0.00_-;_-&quot;R$ &quot;* \-??_-;_-@"/>
    <numFmt numFmtId="166" formatCode="&quot;R$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theme="2" tint="-0.89999084444715716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sz val="11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2" fillId="0" borderId="0"/>
    <xf numFmtId="164" fontId="12" fillId="0" borderId="0" applyBorder="0" applyProtection="0"/>
    <xf numFmtId="0" fontId="14" fillId="0" borderId="0"/>
    <xf numFmtId="0" fontId="5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7" borderId="0" applyNumberFormat="0" applyBorder="0" applyAlignment="0" applyProtection="0"/>
    <xf numFmtId="0" fontId="17" fillId="0" borderId="0" applyNumberFormat="0" applyFill="0" applyBorder="0" applyAlignment="0" applyProtection="0"/>
  </cellStyleXfs>
  <cellXfs count="156">
    <xf numFmtId="0" fontId="0" fillId="0" borderId="0" xfId="0"/>
    <xf numFmtId="44" fontId="1" fillId="2" borderId="1" xfId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4" fontId="3" fillId="0" borderId="0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4" fontId="3" fillId="0" borderId="2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0" borderId="0" xfId="0"/>
    <xf numFmtId="44" fontId="3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4" fontId="0" fillId="6" borderId="1" xfId="0" applyNumberForma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4" fontId="3" fillId="6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164" fontId="13" fillId="6" borderId="1" xfId="4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/>
    <xf numFmtId="14" fontId="6" fillId="6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3" borderId="1" xfId="6" applyFont="1" applyFill="1" applyBorder="1" applyAlignment="1">
      <alignment horizontal="center" vertical="center" wrapText="1"/>
    </xf>
    <xf numFmtId="165" fontId="13" fillId="3" borderId="1" xfId="6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44" fontId="3" fillId="6" borderId="1" xfId="1" applyFont="1" applyFill="1" applyBorder="1" applyAlignment="1">
      <alignment horizontal="center" vertical="center"/>
    </xf>
    <xf numFmtId="14" fontId="0" fillId="6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 wrapText="1"/>
    </xf>
    <xf numFmtId="0" fontId="5" fillId="6" borderId="1" xfId="6" applyFont="1" applyFill="1" applyBorder="1" applyAlignment="1">
      <alignment horizontal="center" vertical="center" wrapText="1"/>
    </xf>
    <xf numFmtId="165" fontId="13" fillId="6" borderId="1" xfId="6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quotePrefix="1" applyFill="1" applyBorder="1" applyAlignment="1">
      <alignment horizontal="center" vertical="center" wrapText="1"/>
    </xf>
    <xf numFmtId="0" fontId="6" fillId="6" borderId="1" xfId="0" applyNumberFormat="1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14" fontId="0" fillId="6" borderId="2" xfId="0" applyNumberForma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14" fillId="3" borderId="1" xfId="5" applyFont="1" applyFill="1" applyBorder="1" applyAlignment="1">
      <alignment horizontal="center" vertical="center" wrapText="1"/>
    </xf>
    <xf numFmtId="164" fontId="13" fillId="3" borderId="1" xfId="4" applyFont="1" applyFill="1" applyBorder="1" applyAlignment="1" applyProtection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4" fillId="6" borderId="1" xfId="5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0" fillId="0" borderId="1" xfId="8" applyFont="1" applyBorder="1" applyAlignment="1">
      <alignment horizontal="center" vertical="center" wrapText="1"/>
    </xf>
    <xf numFmtId="10" fontId="0" fillId="0" borderId="1" xfId="8" applyNumberFormat="1" applyFont="1" applyBorder="1" applyAlignment="1">
      <alignment horizontal="center" vertical="center" wrapText="1"/>
    </xf>
    <xf numFmtId="9" fontId="0" fillId="3" borderId="1" xfId="8" applyFont="1" applyFill="1" applyBorder="1" applyAlignment="1">
      <alignment horizontal="center" vertical="center" wrapText="1"/>
    </xf>
    <xf numFmtId="10" fontId="0" fillId="3" borderId="1" xfId="8" applyNumberFormat="1" applyFont="1" applyFill="1" applyBorder="1" applyAlignment="1">
      <alignment horizontal="center" vertical="center" wrapText="1"/>
    </xf>
    <xf numFmtId="44" fontId="3" fillId="6" borderId="2" xfId="1" applyFont="1" applyFill="1" applyBorder="1" applyAlignment="1">
      <alignment horizontal="center" vertical="center" wrapText="1"/>
    </xf>
    <xf numFmtId="44" fontId="3" fillId="6" borderId="1" xfId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44" fontId="3" fillId="3" borderId="2" xfId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6" fontId="0" fillId="0" borderId="0" xfId="0" applyNumberFormat="1"/>
    <xf numFmtId="44" fontId="0" fillId="0" borderId="1" xfId="1" applyFont="1" applyBorder="1" applyAlignment="1">
      <alignment horizontal="center" vertical="center" wrapText="1"/>
    </xf>
    <xf numFmtId="0" fontId="17" fillId="0" borderId="0" xfId="1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6" fillId="0" borderId="1" xfId="8" applyFont="1" applyBorder="1" applyAlignment="1">
      <alignment horizontal="center" vertical="center" wrapText="1"/>
    </xf>
    <xf numFmtId="10" fontId="6" fillId="0" borderId="1" xfId="8" applyNumberFormat="1" applyFont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10" fontId="0" fillId="0" borderId="0" xfId="0" applyNumberFormat="1"/>
    <xf numFmtId="9" fontId="0" fillId="0" borderId="0" xfId="8" applyFont="1"/>
    <xf numFmtId="0" fontId="0" fillId="3" borderId="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44" fontId="3" fillId="6" borderId="1" xfId="1" applyFont="1" applyFill="1" applyBorder="1" applyAlignment="1">
      <alignment horizontal="center" vertical="center" wrapText="1"/>
    </xf>
    <xf numFmtId="44" fontId="3" fillId="6" borderId="1" xfId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44" fontId="3" fillId="6" borderId="7" xfId="1" applyFont="1" applyFill="1" applyBorder="1" applyAlignment="1">
      <alignment horizontal="center" vertical="center" wrapText="1"/>
    </xf>
    <xf numFmtId="44" fontId="3" fillId="6" borderId="2" xfId="1" applyFont="1" applyFill="1" applyBorder="1" applyAlignment="1">
      <alignment horizontal="center" vertical="center" wrapText="1"/>
    </xf>
    <xf numFmtId="44" fontId="3" fillId="3" borderId="7" xfId="1" applyFont="1" applyFill="1" applyBorder="1" applyAlignment="1">
      <alignment horizontal="center" vertical="center" wrapText="1"/>
    </xf>
    <xf numFmtId="44" fontId="3" fillId="3" borderId="9" xfId="1" applyFont="1" applyFill="1" applyBorder="1" applyAlignment="1">
      <alignment horizontal="center" vertical="center" wrapText="1"/>
    </xf>
    <xf numFmtId="44" fontId="3" fillId="3" borderId="2" xfId="1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4" fontId="3" fillId="6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2" borderId="1" xfId="9" applyFont="1" applyFill="1" applyBorder="1" applyAlignment="1">
      <alignment horizontal="center" vertical="center" wrapText="1"/>
    </xf>
    <xf numFmtId="0" fontId="17" fillId="0" borderId="1" xfId="1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1">
    <cellStyle name="60% - Ênfase1" xfId="9" builtinId="32"/>
    <cellStyle name="Hiperlink" xfId="10" builtinId="8"/>
    <cellStyle name="Moeda" xfId="1" builtinId="4"/>
    <cellStyle name="Moeda 2" xfId="2" xr:uid="{00000000-0005-0000-0000-000001000000}"/>
    <cellStyle name="Moeda 3" xfId="4" xr:uid="{00000000-0005-0000-0000-000002000000}"/>
    <cellStyle name="Moeda 4" xfId="7" xr:uid="{00000000-0005-0000-0000-000003000000}"/>
    <cellStyle name="Normal" xfId="0" builtinId="0"/>
    <cellStyle name="Normal 2" xfId="3" xr:uid="{00000000-0005-0000-0000-000005000000}"/>
    <cellStyle name="Normal 3" xfId="5" xr:uid="{00000000-0005-0000-0000-000006000000}"/>
    <cellStyle name="Normal 4" xfId="6" xr:uid="{00000000-0005-0000-0000-000007000000}"/>
    <cellStyle name="Porcentagem" xfId="8" builtinId="5"/>
  </cellStyles>
  <dxfs count="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55F8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pivotSource>
    <c:name>[Controle Interno Processual - 05.07.22.xlsx]Pedidos.Processos.Andamento.Mod!Tabela dinâmica17</c:name>
    <c:fmtId val="69"/>
  </c:pivotSource>
  <c:chart>
    <c:autoTitleDeleted val="1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</c:pivotFmt>
      <c:pivotFmt>
        <c:idx val="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</c:pivotFmt>
      <c:pivotFmt>
        <c:idx val="14"/>
        <c:dLbl>
          <c:idx val="0"/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6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6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'Pedidos.Processos.Andamento.Mod'!$B$3</c:f>
              <c:strCache>
                <c:ptCount val="1"/>
                <c:pt idx="0">
                  <c:v>Contagem de Pedido nº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'Pedidos.Processos.Andamento.Mod'!$A$4:$A$8</c:f>
              <c:strCache>
                <c:ptCount val="4"/>
                <c:pt idx="0">
                  <c:v>INEXIGIBILIDADE</c:v>
                </c:pt>
                <c:pt idx="1">
                  <c:v>DISPENSA DE LICITAÇÃO</c:v>
                </c:pt>
                <c:pt idx="2">
                  <c:v>PREGÃO SISPP</c:v>
                </c:pt>
                <c:pt idx="3">
                  <c:v>PREGÃO SRP</c:v>
                </c:pt>
              </c:strCache>
            </c:strRef>
          </c:cat>
          <c:val>
            <c:numRef>
              <c:f>'Pedidos.Processos.Andamento.Mod'!$B$4:$B$8</c:f>
              <c:numCache>
                <c:formatCode>General</c:formatCode>
                <c:ptCount val="4"/>
                <c:pt idx="0">
                  <c:v>4</c:v>
                </c:pt>
                <c:pt idx="1">
                  <c:v>9</c:v>
                </c:pt>
                <c:pt idx="2">
                  <c:v>15</c:v>
                </c:pt>
                <c:pt idx="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DB-45D9-A625-388B1ED03809}"/>
            </c:ext>
          </c:extLst>
        </c:ser>
        <c:ser>
          <c:idx val="1"/>
          <c:order val="1"/>
          <c:tx>
            <c:strRef>
              <c:f>'Pedidos.Processos.Andamento.Mod'!$C$3</c:f>
              <c:strCache>
                <c:ptCount val="1"/>
                <c:pt idx="0">
                  <c:v>Contagem de Pedido nº2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'Pedidos.Processos.Andamento.Mod'!$A$4:$A$8</c:f>
              <c:strCache>
                <c:ptCount val="4"/>
                <c:pt idx="0">
                  <c:v>INEXIGIBILIDADE</c:v>
                </c:pt>
                <c:pt idx="1">
                  <c:v>DISPENSA DE LICITAÇÃO</c:v>
                </c:pt>
                <c:pt idx="2">
                  <c:v>PREGÃO SISPP</c:v>
                </c:pt>
                <c:pt idx="3">
                  <c:v>PREGÃO SRP</c:v>
                </c:pt>
              </c:strCache>
            </c:strRef>
          </c:cat>
          <c:val>
            <c:numRef>
              <c:f>'Pedidos.Processos.Andamento.Mod'!$C$4:$C$8</c:f>
              <c:numCache>
                <c:formatCode>0.00%</c:formatCode>
                <c:ptCount val="4"/>
                <c:pt idx="0">
                  <c:v>0.08</c:v>
                </c:pt>
                <c:pt idx="1">
                  <c:v>0.18</c:v>
                </c:pt>
                <c:pt idx="2">
                  <c:v>0.3</c:v>
                </c:pt>
                <c:pt idx="3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7-4E6C-BE06-DA62A351101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1051026847"/>
        <c:axId val="1051025599"/>
        <c:axId val="0"/>
      </c:bar3DChart>
      <c:catAx>
        <c:axId val="1051026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51025599"/>
        <c:crosses val="autoZero"/>
        <c:auto val="1"/>
        <c:lblAlgn val="ctr"/>
        <c:lblOffset val="100"/>
        <c:noMultiLvlLbl val="0"/>
      </c:catAx>
      <c:valAx>
        <c:axId val="1051025599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0510268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DADOS GERAIS DOS ITENS EM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percentStacked"/>
        <c:varyColors val="0"/>
        <c:ser>
          <c:idx val="0"/>
          <c:order val="0"/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'Itens %'!$A$1:$D$1</c:f>
              <c:strCache>
                <c:ptCount val="4"/>
                <c:pt idx="0">
                  <c:v>Total de itens </c:v>
                </c:pt>
                <c:pt idx="1">
                  <c:v>Total de itens em andamento</c:v>
                </c:pt>
                <c:pt idx="2">
                  <c:v>Total de itens finalizados</c:v>
                </c:pt>
                <c:pt idx="3">
                  <c:v>Total de itens devolvidos</c:v>
                </c:pt>
              </c:strCache>
            </c:strRef>
          </c:cat>
          <c:val>
            <c:numRef>
              <c:f>'Itens %'!$A$2:$D$2</c:f>
              <c:numCache>
                <c:formatCode>General</c:formatCode>
                <c:ptCount val="4"/>
                <c:pt idx="0">
                  <c:v>2344</c:v>
                </c:pt>
                <c:pt idx="1">
                  <c:v>1938</c:v>
                </c:pt>
                <c:pt idx="2">
                  <c:v>404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0-4B8D-BFFE-C08D7DBC94FC}"/>
            </c:ext>
          </c:extLst>
        </c:ser>
        <c:ser>
          <c:idx val="1"/>
          <c:order val="1"/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'Itens %'!$A$1:$D$1</c:f>
              <c:strCache>
                <c:ptCount val="4"/>
                <c:pt idx="0">
                  <c:v>Total de itens </c:v>
                </c:pt>
                <c:pt idx="1">
                  <c:v>Total de itens em andamento</c:v>
                </c:pt>
                <c:pt idx="2">
                  <c:v>Total de itens finalizados</c:v>
                </c:pt>
                <c:pt idx="3">
                  <c:v>Total de itens devolvidos</c:v>
                </c:pt>
              </c:strCache>
            </c:strRef>
          </c:cat>
          <c:val>
            <c:numRef>
              <c:f>'Itens %'!$A$3:$D$3</c:f>
              <c:numCache>
                <c:formatCode>0.00%</c:formatCode>
                <c:ptCount val="4"/>
                <c:pt idx="0" formatCode="0%">
                  <c:v>1</c:v>
                </c:pt>
                <c:pt idx="1">
                  <c:v>0.82679180887372017</c:v>
                </c:pt>
                <c:pt idx="2">
                  <c:v>0.17235494880546076</c:v>
                </c:pt>
                <c:pt idx="3">
                  <c:v>8.5324232081911264E-4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86-48CF-B312-C696048D7E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409793240"/>
        <c:axId val="409793896"/>
        <c:axId val="0"/>
      </c:bar3DChart>
      <c:catAx>
        <c:axId val="409793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9793896"/>
        <c:crosses val="autoZero"/>
        <c:auto val="1"/>
        <c:lblAlgn val="ctr"/>
        <c:lblOffset val="100"/>
        <c:noMultiLvlLbl val="0"/>
      </c:catAx>
      <c:valAx>
        <c:axId val="40979389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409793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Dados gerais dos itens em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percentStacked"/>
        <c:varyColors val="0"/>
        <c:ser>
          <c:idx val="0"/>
          <c:order val="0"/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 % '!$A$1:$D$1</c:f>
              <c:strCache>
                <c:ptCount val="4"/>
                <c:pt idx="0">
                  <c:v>Total de pedidos</c:v>
                </c:pt>
                <c:pt idx="1">
                  <c:v>Total de pedidos em andamento</c:v>
                </c:pt>
                <c:pt idx="2">
                  <c:v>Total de pedidos finalizados</c:v>
                </c:pt>
                <c:pt idx="3">
                  <c:v>Total de pedidos devolvidos</c:v>
                </c:pt>
              </c:strCache>
            </c:strRef>
          </c:cat>
          <c:val>
            <c:numRef>
              <c:f>'Pedidos % '!$A$2:$D$2</c:f>
              <c:numCache>
                <c:formatCode>General</c:formatCode>
                <c:ptCount val="4"/>
                <c:pt idx="0">
                  <c:v>113</c:v>
                </c:pt>
                <c:pt idx="1">
                  <c:v>50</c:v>
                </c:pt>
                <c:pt idx="2">
                  <c:v>61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A-4333-9054-29D5EB29E6DC}"/>
            </c:ext>
          </c:extLst>
        </c:ser>
        <c:ser>
          <c:idx val="1"/>
          <c:order val="1"/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 % '!$A$1:$D$1</c:f>
              <c:strCache>
                <c:ptCount val="4"/>
                <c:pt idx="0">
                  <c:v>Total de pedidos</c:v>
                </c:pt>
                <c:pt idx="1">
                  <c:v>Total de pedidos em andamento</c:v>
                </c:pt>
                <c:pt idx="2">
                  <c:v>Total de pedidos finalizados</c:v>
                </c:pt>
                <c:pt idx="3">
                  <c:v>Total de pedidos devolvidos</c:v>
                </c:pt>
              </c:strCache>
            </c:strRef>
          </c:cat>
          <c:val>
            <c:numRef>
              <c:f>'Pedidos % '!$A$3:$D$3</c:f>
              <c:numCache>
                <c:formatCode>0.00%</c:formatCode>
                <c:ptCount val="4"/>
                <c:pt idx="0">
                  <c:v>1</c:v>
                </c:pt>
                <c:pt idx="1">
                  <c:v>0.44247787610619471</c:v>
                </c:pt>
                <c:pt idx="2">
                  <c:v>0.53982300884955747</c:v>
                </c:pt>
                <c:pt idx="3">
                  <c:v>1.7699115044247787E-2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4A-4333-9054-29D5EB29E6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657266272"/>
        <c:axId val="657267912"/>
        <c:axId val="0"/>
      </c:bar3DChart>
      <c:catAx>
        <c:axId val="65726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57267912"/>
        <c:crosses val="autoZero"/>
        <c:auto val="1"/>
        <c:lblAlgn val="ctr"/>
        <c:lblOffset val="100"/>
        <c:noMultiLvlLbl val="0"/>
      </c:catAx>
      <c:valAx>
        <c:axId val="65726791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657266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Dados gerais dos processos em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percentStack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'Processos %'!$A$1:$D$1</c:f>
              <c:strCache>
                <c:ptCount val="4"/>
                <c:pt idx="0">
                  <c:v>Total de processos</c:v>
                </c:pt>
                <c:pt idx="1">
                  <c:v>Total de processos em andamento</c:v>
                </c:pt>
                <c:pt idx="2">
                  <c:v>Total de processos finalizados</c:v>
                </c:pt>
                <c:pt idx="3">
                  <c:v>Total de itens processos</c:v>
                </c:pt>
              </c:strCache>
            </c:strRef>
          </c:cat>
          <c:val>
            <c:numRef>
              <c:f>'Processos %'!$A$2:$D$2</c:f>
              <c:numCache>
                <c:formatCode>General</c:formatCode>
                <c:ptCount val="4"/>
                <c:pt idx="0">
                  <c:v>90</c:v>
                </c:pt>
                <c:pt idx="1">
                  <c:v>45</c:v>
                </c:pt>
                <c:pt idx="2">
                  <c:v>43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51-4440-847E-9C8456C764E3}"/>
            </c:ext>
          </c:extLst>
        </c:ser>
        <c:ser>
          <c:idx val="1"/>
          <c:order val="1"/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'Processos %'!$A$1:$D$1</c:f>
              <c:strCache>
                <c:ptCount val="4"/>
                <c:pt idx="0">
                  <c:v>Total de processos</c:v>
                </c:pt>
                <c:pt idx="1">
                  <c:v>Total de processos em andamento</c:v>
                </c:pt>
                <c:pt idx="2">
                  <c:v>Total de processos finalizados</c:v>
                </c:pt>
                <c:pt idx="3">
                  <c:v>Total de itens processos</c:v>
                </c:pt>
              </c:strCache>
            </c:strRef>
          </c:cat>
          <c:val>
            <c:numRef>
              <c:f>'Processos %'!$A$3:$D$3</c:f>
              <c:numCache>
                <c:formatCode>0.00%</c:formatCode>
                <c:ptCount val="4"/>
                <c:pt idx="0" formatCode="0%">
                  <c:v>1</c:v>
                </c:pt>
                <c:pt idx="1">
                  <c:v>0.5</c:v>
                </c:pt>
                <c:pt idx="2">
                  <c:v>0.4777777777777778</c:v>
                </c:pt>
                <c:pt idx="3">
                  <c:v>2.2222222222222223E-2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51-4440-847E-9C8456C764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655501624"/>
        <c:axId val="655497688"/>
        <c:axId val="0"/>
      </c:bar3DChart>
      <c:catAx>
        <c:axId val="655501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55497688"/>
        <c:crosses val="autoZero"/>
        <c:auto val="1"/>
        <c:lblAlgn val="ctr"/>
        <c:lblOffset val="100"/>
        <c:noMultiLvlLbl val="0"/>
      </c:catAx>
      <c:valAx>
        <c:axId val="655497688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655501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[Controle Interno Processual - 05.07.22.xlsx]Finalizados - $!Tabela dinâmica17</c:name>
    <c:fmtId val="125"/>
  </c:pivotSource>
  <c:chart>
    <c:autoTitleDeleted val="1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</c:pivotFmt>
      <c:pivotFmt>
        <c:idx val="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</c:pivotFmt>
      <c:pivotFmt>
        <c:idx val="14"/>
        <c:dLbl>
          <c:idx val="0"/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gradFill rotWithShape="1">
            <a:gsLst>
              <a:gs pos="0">
                <a:schemeClr val="accent6">
                  <a:satMod val="103000"/>
                  <a:lumMod val="102000"/>
                  <a:tint val="94000"/>
                </a:schemeClr>
              </a:gs>
              <a:gs pos="50000">
                <a:schemeClr val="accent6">
                  <a:satMod val="110000"/>
                  <a:lumMod val="100000"/>
                  <a:shade val="100000"/>
                </a:schemeClr>
              </a:gs>
              <a:gs pos="100000">
                <a:schemeClr val="accent6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gradFill rotWithShape="1">
            <a:gsLst>
              <a:gs pos="0">
                <a:schemeClr val="accent6">
                  <a:satMod val="103000"/>
                  <a:lumMod val="102000"/>
                  <a:tint val="94000"/>
                </a:schemeClr>
              </a:gs>
              <a:gs pos="50000">
                <a:schemeClr val="accent6">
                  <a:satMod val="110000"/>
                  <a:lumMod val="100000"/>
                  <a:shade val="100000"/>
                </a:schemeClr>
              </a:gs>
              <a:gs pos="100000">
                <a:schemeClr val="accent6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8.2381778378236903E-2"/>
          <c:y val="0.14364435997427266"/>
          <c:w val="0.78803503836859023"/>
          <c:h val="0.502735172491052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'Finalizados - $'!$B$3</c:f>
              <c:strCache>
                <c:ptCount val="1"/>
                <c:pt idx="0">
                  <c:v>Soma de Valor estimado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'Finalizados - $'!$A$4:$A$8</c:f>
              <c:strCache>
                <c:ptCount val="4"/>
                <c:pt idx="0">
                  <c:v>IRP (PARTICIPANTES)</c:v>
                </c:pt>
                <c:pt idx="1">
                  <c:v>INEXIGIBILIDADE</c:v>
                </c:pt>
                <c:pt idx="2">
                  <c:v>PREGÃO SISPP </c:v>
                </c:pt>
                <c:pt idx="3">
                  <c:v>DISPENSA DE LICITAÇÃO</c:v>
                </c:pt>
              </c:strCache>
            </c:strRef>
          </c:cat>
          <c:val>
            <c:numRef>
              <c:f>'Finalizados - $'!$B$4:$B$8</c:f>
              <c:numCache>
                <c:formatCode>"R$"\ #,##0.00</c:formatCode>
                <c:ptCount val="4"/>
                <c:pt idx="0">
                  <c:v>1193041.8799999999</c:v>
                </c:pt>
                <c:pt idx="1">
                  <c:v>11376821.970000001</c:v>
                </c:pt>
                <c:pt idx="2">
                  <c:v>80795726.429999977</c:v>
                </c:pt>
                <c:pt idx="3">
                  <c:v>98083019.900000006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7F-4FCF-9946-1A622A73A3C8}"/>
            </c:ext>
          </c:extLst>
        </c:ser>
        <c:ser>
          <c:idx val="1"/>
          <c:order val="1"/>
          <c:tx>
            <c:strRef>
              <c:f>'Finalizados - $'!$C$3</c:f>
              <c:strCache>
                <c:ptCount val="1"/>
                <c:pt idx="0">
                  <c:v>Soma de Valor Contratado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'Finalizados - $'!$A$4:$A$8</c:f>
              <c:strCache>
                <c:ptCount val="4"/>
                <c:pt idx="0">
                  <c:v>IRP (PARTICIPANTES)</c:v>
                </c:pt>
                <c:pt idx="1">
                  <c:v>INEXIGIBILIDADE</c:v>
                </c:pt>
                <c:pt idx="2">
                  <c:v>PREGÃO SISPP </c:v>
                </c:pt>
                <c:pt idx="3">
                  <c:v>DISPENSA DE LICITAÇÃO</c:v>
                </c:pt>
              </c:strCache>
            </c:strRef>
          </c:cat>
          <c:val>
            <c:numRef>
              <c:f>'Finalizados - $'!$C$4:$C$8</c:f>
              <c:numCache>
                <c:formatCode>"R$"\ #,##0.00</c:formatCode>
                <c:ptCount val="4"/>
                <c:pt idx="0">
                  <c:v>1193041.8799999999</c:v>
                </c:pt>
                <c:pt idx="1">
                  <c:v>11058709.18</c:v>
                </c:pt>
                <c:pt idx="2">
                  <c:v>68357833.909999996</c:v>
                </c:pt>
                <c:pt idx="3">
                  <c:v>97999436.599999994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B7F-4FCF-9946-1A622A73A3C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51026847"/>
        <c:axId val="1051025599"/>
      </c:barChart>
      <c:catAx>
        <c:axId val="1051026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51025599"/>
        <c:crosses val="autoZero"/>
        <c:auto val="1"/>
        <c:lblAlgn val="ctr"/>
        <c:lblOffset val="100"/>
        <c:noMultiLvlLbl val="0"/>
      </c:catAx>
      <c:valAx>
        <c:axId val="1051025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51026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Economicidade!$F$2</c:f>
              <c:strCache>
                <c:ptCount val="1"/>
                <c:pt idx="0">
                  <c:v>Valor Total Estimado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-4.1666666666666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76-4DEF-BF27-0644D8FD8A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Economicidade!$F$3</c:f>
              <c:numCache>
                <c:formatCode>_("R$"* #,##0.00_);_("R$"* \(#,##0.00\);_("R$"* "-"??_);_(@_)</c:formatCode>
                <c:ptCount val="1"/>
                <c:pt idx="0">
                  <c:v>79492850.030000001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76-4DEF-BF27-0644D8FD8A82}"/>
            </c:ext>
          </c:extLst>
        </c:ser>
        <c:ser>
          <c:idx val="1"/>
          <c:order val="1"/>
          <c:tx>
            <c:strRef>
              <c:f>Economicidade!$H$2</c:f>
              <c:strCache>
                <c:ptCount val="1"/>
                <c:pt idx="0">
                  <c:v>Valor Total Contratado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.1833333333333333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076-4DEF-BF27-0644D8FD8A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Economicidade!$H$3</c:f>
              <c:numCache>
                <c:formatCode>_("R$"* #,##0.00_);_("R$"* \(#,##0.00\);_("R$"* "-"??_);_(@_)</c:formatCode>
                <c:ptCount val="1"/>
                <c:pt idx="0">
                  <c:v>67281350.560000002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76-4DEF-BF27-0644D8FD8A82}"/>
            </c:ext>
          </c:extLst>
        </c:ser>
        <c:ser>
          <c:idx val="2"/>
          <c:order val="2"/>
          <c:tx>
            <c:strRef>
              <c:f>Economicidade!$I$2</c:f>
              <c:strCache>
                <c:ptCount val="1"/>
                <c:pt idx="0">
                  <c:v>Valor Total Economizado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.13055555555555545"/>
                  <c:y val="-4.6296296296296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76-4DEF-BF27-0644D8FD8A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Economicidade!$I$3</c:f>
              <c:numCache>
                <c:formatCode>_("R$"* #,##0.00_);_("R$"* \(#,##0.00\);_("R$"* "-"??_);_(@_)</c:formatCode>
                <c:ptCount val="1"/>
                <c:pt idx="0">
                  <c:v>12211499.470000001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76-4DEF-BF27-0644D8FD8A8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700832008"/>
        <c:axId val="700832336"/>
        <c:axId val="0"/>
      </c:bar3DChart>
      <c:catAx>
        <c:axId val="700832008"/>
        <c:scaling>
          <c:orientation val="minMax"/>
        </c:scaling>
        <c:delete val="1"/>
        <c:axPos val="b"/>
        <c:majorTickMark val="none"/>
        <c:minorTickMark val="none"/>
        <c:tickLblPos val="nextTo"/>
        <c:crossAx val="700832336"/>
        <c:crosses val="autoZero"/>
        <c:auto val="1"/>
        <c:lblAlgn val="ctr"/>
        <c:lblOffset val="100"/>
        <c:noMultiLvlLbl val="0"/>
      </c:catAx>
      <c:valAx>
        <c:axId val="700832336"/>
        <c:scaling>
          <c:orientation val="minMax"/>
        </c:scaling>
        <c:delete val="1"/>
        <c:axPos val="l"/>
        <c:numFmt formatCode="_(&quot;R$&quot;* #,##0.00_);_(&quot;R$&quot;* \(#,##0.00\);_(&quot;R$&quot;* &quot;-&quot;??_);_(@_)" sourceLinked="1"/>
        <c:majorTickMark val="none"/>
        <c:minorTickMark val="none"/>
        <c:tickLblPos val="nextTo"/>
        <c:crossAx val="700832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pivotSource>
    <c:name>[Controle Interno Processual - 05.07.22.xlsx]Pedidos.Processos.Andamento.Mod!Tabela dinâmica18</c:name>
    <c:fmtId val="107"/>
  </c:pivotSource>
  <c:chart>
    <c:autoTitleDeleted val="0"/>
    <c:pivotFmts>
      <c:pivotFmt>
        <c:idx val="0"/>
        <c:spPr>
          <a:solidFill>
            <a:schemeClr val="dk1">
              <a:tint val="88500"/>
            </a:schemeClr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dk1">
              <a:tint val="88500"/>
            </a:schemeClr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'Pedidos.Processos.Andamento.Mod'!$F$3</c:f>
              <c:strCache>
                <c:ptCount val="1"/>
                <c:pt idx="0">
                  <c:v>Contagem de Processo nº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'Pedidos.Processos.Andamento.Mod'!$E$4:$E$9</c:f>
              <c:strCache>
                <c:ptCount val="5"/>
                <c:pt idx="0">
                  <c:v>PREGÃO SRP</c:v>
                </c:pt>
                <c:pt idx="1">
                  <c:v>INEXIGIBILIDADE</c:v>
                </c:pt>
                <c:pt idx="2">
                  <c:v>DISPENSA DE LICITAÇÃO</c:v>
                </c:pt>
                <c:pt idx="3">
                  <c:v>EM ANÁLISE</c:v>
                </c:pt>
                <c:pt idx="4">
                  <c:v>PREGÃO SISPP</c:v>
                </c:pt>
              </c:strCache>
            </c:strRef>
          </c:cat>
          <c:val>
            <c:numRef>
              <c:f>'Pedidos.Processos.Andamento.Mod'!$F$4:$F$9</c:f>
              <c:numCache>
                <c:formatCode>General</c:formatCode>
                <c:ptCount val="5"/>
                <c:pt idx="0">
                  <c:v>2</c:v>
                </c:pt>
                <c:pt idx="1">
                  <c:v>5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C7-49E7-A033-2A04E7A171D4}"/>
            </c:ext>
          </c:extLst>
        </c:ser>
        <c:ser>
          <c:idx val="1"/>
          <c:order val="1"/>
          <c:tx>
            <c:strRef>
              <c:f>'Pedidos.Processos.Andamento.Mod'!$G$3</c:f>
              <c:strCache>
                <c:ptCount val="1"/>
                <c:pt idx="0">
                  <c:v>Contagem de Processo nº2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'Pedidos.Processos.Andamento.Mod'!$E$4:$E$9</c:f>
              <c:strCache>
                <c:ptCount val="5"/>
                <c:pt idx="0">
                  <c:v>PREGÃO SRP</c:v>
                </c:pt>
                <c:pt idx="1">
                  <c:v>INEXIGIBILIDADE</c:v>
                </c:pt>
                <c:pt idx="2">
                  <c:v>DISPENSA DE LICITAÇÃO</c:v>
                </c:pt>
                <c:pt idx="3">
                  <c:v>EM ANÁLISE</c:v>
                </c:pt>
                <c:pt idx="4">
                  <c:v>PREGÃO SISPP</c:v>
                </c:pt>
              </c:strCache>
            </c:strRef>
          </c:cat>
          <c:val>
            <c:numRef>
              <c:f>'Pedidos.Processos.Andamento.Mod'!$G$4:$G$9</c:f>
              <c:numCache>
                <c:formatCode>0.00%</c:formatCode>
                <c:ptCount val="5"/>
                <c:pt idx="0">
                  <c:v>4.4444444444444446E-2</c:v>
                </c:pt>
                <c:pt idx="1">
                  <c:v>0.1111111111111111</c:v>
                </c:pt>
                <c:pt idx="2">
                  <c:v>0.26666666666666666</c:v>
                </c:pt>
                <c:pt idx="3">
                  <c:v>0.28888888888888886</c:v>
                </c:pt>
                <c:pt idx="4">
                  <c:v>0.28888888888888886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C7-49E7-A033-2A04E7A171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605975552"/>
        <c:axId val="605971288"/>
        <c:axId val="0"/>
      </c:bar3DChart>
      <c:catAx>
        <c:axId val="605975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5971288"/>
        <c:crosses val="autoZero"/>
        <c:auto val="1"/>
        <c:lblAlgn val="ctr"/>
        <c:lblOffset val="100"/>
        <c:noMultiLvlLbl val="0"/>
      </c:catAx>
      <c:valAx>
        <c:axId val="6059712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0597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pivotSource>
    <c:name>[Controle Interno Processual - 05.07.22.xlsx]Pedidos.Processos.Andamento.Loc!Tabela dinâmica23</c:name>
    <c:fmtId val="101"/>
  </c:pivotSource>
  <c:chart>
    <c:autoTitleDeleted val="0"/>
    <c:pivotFmts>
      <c:pivotFmt>
        <c:idx val="0"/>
        <c:spPr>
          <a:solidFill>
            <a:schemeClr val="accent6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'Pedidos.Processos.Andamento.Loc'!$B$3</c:f>
              <c:strCache>
                <c:ptCount val="1"/>
                <c:pt idx="0">
                  <c:v>Contagem de Pedido nº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'Pedidos.Processos.Andamento.Loc'!$A$4:$A$7</c:f>
              <c:strCache>
                <c:ptCount val="3"/>
                <c:pt idx="0">
                  <c:v>REQUISITANTE</c:v>
                </c:pt>
                <c:pt idx="1">
                  <c:v>DEGEAC (EXECUÇÃO)</c:v>
                </c:pt>
                <c:pt idx="2">
                  <c:v>SEANAM (PESQUISA DE PREÇOS)</c:v>
                </c:pt>
              </c:strCache>
            </c:strRef>
          </c:cat>
          <c:val>
            <c:numRef>
              <c:f>'Pedidos.Processos.Andamento.Loc'!$B$4:$B$7</c:f>
              <c:numCache>
                <c:formatCode>General</c:formatCode>
                <c:ptCount val="3"/>
                <c:pt idx="0">
                  <c:v>6</c:v>
                </c:pt>
                <c:pt idx="1">
                  <c:v>10</c:v>
                </c:pt>
                <c:pt idx="2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CE-4217-A2D4-B003A48DE29D}"/>
            </c:ext>
          </c:extLst>
        </c:ser>
        <c:ser>
          <c:idx val="1"/>
          <c:order val="1"/>
          <c:tx>
            <c:strRef>
              <c:f>'Pedidos.Processos.Andamento.Loc'!$C$3</c:f>
              <c:strCache>
                <c:ptCount val="1"/>
                <c:pt idx="0">
                  <c:v>Contagem de Pedido nº2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'Pedidos.Processos.Andamento.Loc'!$A$4:$A$7</c:f>
              <c:strCache>
                <c:ptCount val="3"/>
                <c:pt idx="0">
                  <c:v>REQUISITANTE</c:v>
                </c:pt>
                <c:pt idx="1">
                  <c:v>DEGEAC (EXECUÇÃO)</c:v>
                </c:pt>
                <c:pt idx="2">
                  <c:v>SEANAM (PESQUISA DE PREÇOS)</c:v>
                </c:pt>
              </c:strCache>
            </c:strRef>
          </c:cat>
          <c:val>
            <c:numRef>
              <c:f>'Pedidos.Processos.Andamento.Loc'!$C$4:$C$7</c:f>
              <c:numCache>
                <c:formatCode>0.00%</c:formatCode>
                <c:ptCount val="3"/>
                <c:pt idx="0">
                  <c:v>0.12</c:v>
                </c:pt>
                <c:pt idx="1">
                  <c:v>0.2</c:v>
                </c:pt>
                <c:pt idx="2">
                  <c:v>0.68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CE-4217-A2D4-B003A48DE29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663660272"/>
        <c:axId val="663661912"/>
        <c:axId val="0"/>
      </c:bar3DChart>
      <c:catAx>
        <c:axId val="663660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63661912"/>
        <c:crosses val="autoZero"/>
        <c:auto val="1"/>
        <c:lblAlgn val="ctr"/>
        <c:lblOffset val="100"/>
        <c:noMultiLvlLbl val="0"/>
      </c:catAx>
      <c:valAx>
        <c:axId val="6636619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63660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pivotSource>
    <c:name>[Controle Interno Processual - 05.07.22.xlsx]Pedidos.Processos.Andamento.Loc!Tabela dinâmica25</c:name>
    <c:fmtId val="88"/>
  </c:pivotSource>
  <c:chart>
    <c:autoTitleDeleted val="0"/>
    <c:pivotFmts>
      <c:pivotFmt>
        <c:idx val="0"/>
        <c:spPr>
          <a:solidFill>
            <a:schemeClr val="dk1">
              <a:tint val="88500"/>
            </a:schemeClr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dk1">
              <a:tint val="88500"/>
            </a:schemeClr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'Pedidos.Processos.Andamento.Loc'!$H$3</c:f>
              <c:strCache>
                <c:ptCount val="1"/>
                <c:pt idx="0">
                  <c:v>Contagem de Processo nº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'Pedidos.Processos.Andamento.Loc'!$G$4:$G$8</c:f>
              <c:strCache>
                <c:ptCount val="4"/>
                <c:pt idx="0">
                  <c:v>DEGEAC (EXECUÇÃO)</c:v>
                </c:pt>
                <c:pt idx="1">
                  <c:v>SEANAM (PESQUISA DE PREÇOS)</c:v>
                </c:pt>
                <c:pt idx="2">
                  <c:v>REQUISITANTE</c:v>
                </c:pt>
                <c:pt idx="3">
                  <c:v>DEPEC (PLANEJAMENTO)</c:v>
                </c:pt>
              </c:strCache>
            </c:strRef>
          </c:cat>
          <c:val>
            <c:numRef>
              <c:f>'Pedidos.Processos.Andamento.Loc'!$H$4:$H$8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39-4131-ACD0-6B1BB6C27EB7}"/>
            </c:ext>
          </c:extLst>
        </c:ser>
        <c:ser>
          <c:idx val="1"/>
          <c:order val="1"/>
          <c:tx>
            <c:strRef>
              <c:f>'Pedidos.Processos.Andamento.Loc'!$I$3</c:f>
              <c:strCache>
                <c:ptCount val="1"/>
                <c:pt idx="0">
                  <c:v>Contagem de Processo nº2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'Pedidos.Processos.Andamento.Loc'!$G$4:$G$8</c:f>
              <c:strCache>
                <c:ptCount val="4"/>
                <c:pt idx="0">
                  <c:v>DEGEAC (EXECUÇÃO)</c:v>
                </c:pt>
                <c:pt idx="1">
                  <c:v>SEANAM (PESQUISA DE PREÇOS)</c:v>
                </c:pt>
                <c:pt idx="2">
                  <c:v>REQUISITANTE</c:v>
                </c:pt>
                <c:pt idx="3">
                  <c:v>DEPEC (PLANEJAMENTO)</c:v>
                </c:pt>
              </c:strCache>
            </c:strRef>
          </c:cat>
          <c:val>
            <c:numRef>
              <c:f>'Pedidos.Processos.Andamento.Loc'!$I$4:$I$8</c:f>
              <c:numCache>
                <c:formatCode>0.00%</c:formatCode>
                <c:ptCount val="4"/>
                <c:pt idx="0">
                  <c:v>0.22222222222222221</c:v>
                </c:pt>
                <c:pt idx="1">
                  <c:v>0.22222222222222221</c:v>
                </c:pt>
                <c:pt idx="2">
                  <c:v>0.22222222222222221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39-4131-ACD0-6B1BB6C27E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659656336"/>
        <c:axId val="659657976"/>
        <c:axId val="0"/>
      </c:bar3DChart>
      <c:catAx>
        <c:axId val="659656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59657976"/>
        <c:crosses val="autoZero"/>
        <c:auto val="1"/>
        <c:lblAlgn val="ctr"/>
        <c:lblOffset val="100"/>
        <c:noMultiLvlLbl val="0"/>
      </c:catAx>
      <c:valAx>
        <c:axId val="6596579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5965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pivotSource>
    <c:name>[Controle Interno Processual - 05.07.22.xlsx]Pedidos.Processos.Finaliz.Mod!Tabela dinâmica17</c:name>
    <c:fmtId val="127"/>
  </c:pivotSource>
  <c:chart>
    <c:autoTitleDeleted val="0"/>
    <c:pivotFmts>
      <c:pivotFmt>
        <c:idx val="0"/>
        <c:spPr>
          <a:solidFill>
            <a:schemeClr val="accent6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'Pedidos.Processos.Finaliz.Mod'!$B$3</c:f>
              <c:strCache>
                <c:ptCount val="1"/>
                <c:pt idx="0">
                  <c:v>Contagem de Pedido nº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'Pedidos.Processos.Finaliz.Mod'!$A$4:$A$8</c:f>
              <c:strCache>
                <c:ptCount val="4"/>
                <c:pt idx="0">
                  <c:v>IRP (PARTICIPANTES)</c:v>
                </c:pt>
                <c:pt idx="1">
                  <c:v>PREGÃO SISPP </c:v>
                </c:pt>
                <c:pt idx="2">
                  <c:v>INEXIGIBILIDADE</c:v>
                </c:pt>
                <c:pt idx="3">
                  <c:v>DISPENSA DE LICITAÇÃO</c:v>
                </c:pt>
              </c:strCache>
            </c:strRef>
          </c:cat>
          <c:val>
            <c:numRef>
              <c:f>'Pedidos.Processos.Finaliz.Mod'!$B$4:$B$8</c:f>
              <c:numCache>
                <c:formatCode>General</c:formatCode>
                <c:ptCount val="4"/>
                <c:pt idx="0">
                  <c:v>1</c:v>
                </c:pt>
                <c:pt idx="1">
                  <c:v>18</c:v>
                </c:pt>
                <c:pt idx="2">
                  <c:v>18</c:v>
                </c:pt>
                <c:pt idx="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58-4AF3-8066-2580B5F3463F}"/>
            </c:ext>
          </c:extLst>
        </c:ser>
        <c:ser>
          <c:idx val="1"/>
          <c:order val="1"/>
          <c:tx>
            <c:strRef>
              <c:f>'Pedidos.Processos.Finaliz.Mod'!$C$3</c:f>
              <c:strCache>
                <c:ptCount val="1"/>
                <c:pt idx="0">
                  <c:v>Contagem de Pedido nº2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'Pedidos.Processos.Finaliz.Mod'!$A$4:$A$8</c:f>
              <c:strCache>
                <c:ptCount val="4"/>
                <c:pt idx="0">
                  <c:v>IRP (PARTICIPANTES)</c:v>
                </c:pt>
                <c:pt idx="1">
                  <c:v>PREGÃO SISPP </c:v>
                </c:pt>
                <c:pt idx="2">
                  <c:v>INEXIGIBILIDADE</c:v>
                </c:pt>
                <c:pt idx="3">
                  <c:v>DISPENSA DE LICITAÇÃO</c:v>
                </c:pt>
              </c:strCache>
            </c:strRef>
          </c:cat>
          <c:val>
            <c:numRef>
              <c:f>'Pedidos.Processos.Finaliz.Mod'!$C$4:$C$8</c:f>
              <c:numCache>
                <c:formatCode>0.00%</c:formatCode>
                <c:ptCount val="4"/>
                <c:pt idx="0">
                  <c:v>1.6393442622950821E-2</c:v>
                </c:pt>
                <c:pt idx="1">
                  <c:v>0.29508196721311475</c:v>
                </c:pt>
                <c:pt idx="2">
                  <c:v>0.29508196721311475</c:v>
                </c:pt>
                <c:pt idx="3">
                  <c:v>0.39344262295081966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58-4AF3-8066-2580B5F3463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841463840"/>
        <c:axId val="841464496"/>
        <c:axId val="0"/>
      </c:bar3DChart>
      <c:catAx>
        <c:axId val="841463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41464496"/>
        <c:crosses val="autoZero"/>
        <c:auto val="1"/>
        <c:lblAlgn val="ctr"/>
        <c:lblOffset val="100"/>
        <c:noMultiLvlLbl val="0"/>
      </c:catAx>
      <c:valAx>
        <c:axId val="84146449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41463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pivotSource>
    <c:name>[Controle Interno Processual - 05.07.22.xlsx]Pedidos.Processos.Finaliz.Mod!Tabela dinâmica18</c:name>
    <c:fmtId val="93"/>
  </c:pivotSource>
  <c:chart>
    <c:autoTitleDeleted val="0"/>
    <c:pivotFmts>
      <c:pivotFmt>
        <c:idx val="0"/>
        <c:spPr>
          <a:solidFill>
            <a:schemeClr val="dk1">
              <a:tint val="88500"/>
            </a:schemeClr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dk1">
              <a:tint val="88500"/>
            </a:schemeClr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'Pedidos.Processos.Finaliz.Mod'!$F$3</c:f>
              <c:strCache>
                <c:ptCount val="1"/>
                <c:pt idx="0">
                  <c:v>Contagem de Processo nº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'Pedidos.Processos.Finaliz.Mod'!$E$4:$E$8</c:f>
              <c:strCache>
                <c:ptCount val="4"/>
                <c:pt idx="0">
                  <c:v>IRP (PARTICIPANTES)</c:v>
                </c:pt>
                <c:pt idx="1">
                  <c:v>PREGÃO SISPP </c:v>
                </c:pt>
                <c:pt idx="2">
                  <c:v>INEXIGIBILIDADE</c:v>
                </c:pt>
                <c:pt idx="3">
                  <c:v>DISPENSA DE LICITAÇÃO</c:v>
                </c:pt>
              </c:strCache>
            </c:strRef>
          </c:cat>
          <c:val>
            <c:numRef>
              <c:f>'Pedidos.Processos.Finaliz.Mod'!$F$4:$F$8</c:f>
              <c:numCache>
                <c:formatCode>General</c:formatCode>
                <c:ptCount val="4"/>
                <c:pt idx="0">
                  <c:v>1</c:v>
                </c:pt>
                <c:pt idx="1">
                  <c:v>8</c:v>
                </c:pt>
                <c:pt idx="2">
                  <c:v>15</c:v>
                </c:pt>
                <c:pt idx="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0-46D8-AA9A-522DEFCFB6D8}"/>
            </c:ext>
          </c:extLst>
        </c:ser>
        <c:ser>
          <c:idx val="1"/>
          <c:order val="1"/>
          <c:tx>
            <c:strRef>
              <c:f>'Pedidos.Processos.Finaliz.Mod'!$G$3</c:f>
              <c:strCache>
                <c:ptCount val="1"/>
                <c:pt idx="0">
                  <c:v>Contagem de Processo nº2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'Pedidos.Processos.Finaliz.Mod'!$E$4:$E$8</c:f>
              <c:strCache>
                <c:ptCount val="4"/>
                <c:pt idx="0">
                  <c:v>IRP (PARTICIPANTES)</c:v>
                </c:pt>
                <c:pt idx="1">
                  <c:v>PREGÃO SISPP </c:v>
                </c:pt>
                <c:pt idx="2">
                  <c:v>INEXIGIBILIDADE</c:v>
                </c:pt>
                <c:pt idx="3">
                  <c:v>DISPENSA DE LICITAÇÃO</c:v>
                </c:pt>
              </c:strCache>
            </c:strRef>
          </c:cat>
          <c:val>
            <c:numRef>
              <c:f>'Pedidos.Processos.Finaliz.Mod'!$G$4:$G$8</c:f>
              <c:numCache>
                <c:formatCode>0.00%</c:formatCode>
                <c:ptCount val="4"/>
                <c:pt idx="0">
                  <c:v>2.3255813953488372E-2</c:v>
                </c:pt>
                <c:pt idx="1">
                  <c:v>0.18604651162790697</c:v>
                </c:pt>
                <c:pt idx="2">
                  <c:v>0.34883720930232559</c:v>
                </c:pt>
                <c:pt idx="3">
                  <c:v>0.44186046511627908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0-46D8-AA9A-522DEFCFB6D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829928328"/>
        <c:axId val="829932592"/>
        <c:axId val="0"/>
      </c:bar3DChart>
      <c:catAx>
        <c:axId val="829928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29932592"/>
        <c:crosses val="autoZero"/>
        <c:auto val="1"/>
        <c:lblAlgn val="ctr"/>
        <c:lblOffset val="100"/>
        <c:noMultiLvlLbl val="0"/>
      </c:catAx>
      <c:valAx>
        <c:axId val="8299325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29928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pivotSource>
    <c:name>[Controle Interno Processual - 05.07.22.xlsx]Itens.Andamento.Mod!Tabela dinâmica17</c:name>
    <c:fmtId val="165"/>
  </c:pivotSource>
  <c:chart>
    <c:autoTitleDeleted val="1"/>
    <c:pivotFmts>
      <c:pivotFmt>
        <c:idx val="0"/>
        <c:spPr>
          <a:solidFill>
            <a:schemeClr val="accent5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5"/>
          </a:solidFill>
          <a:ln>
            <a:noFill/>
          </a:ln>
          <a:effectLst/>
          <a:sp3d/>
        </c:spPr>
        <c:marker>
          <c:spPr>
            <a:solidFill>
              <a:schemeClr val="accent5"/>
            </a:solidFill>
            <a:ln w="9525">
              <a:solidFill>
                <a:schemeClr val="accent5"/>
              </a:solidFill>
              <a:round/>
            </a:ln>
            <a:effectLst/>
          </c:spPr>
        </c:marker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5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'Itens.Andamento.Mod'!$B$3</c:f>
              <c:strCache>
                <c:ptCount val="1"/>
                <c:pt idx="0">
                  <c:v>Soma de Quantidade de itens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'Itens.Andamento.Mod'!$A$4:$A$9</c:f>
              <c:strCache>
                <c:ptCount val="5"/>
                <c:pt idx="0">
                  <c:v>INEXIGIBILIDADE</c:v>
                </c:pt>
                <c:pt idx="1">
                  <c:v>DISPENSA DE LICITAÇÃO</c:v>
                </c:pt>
                <c:pt idx="2">
                  <c:v>PREGÃO SISPP</c:v>
                </c:pt>
                <c:pt idx="3">
                  <c:v>PREGÃO SRP</c:v>
                </c:pt>
                <c:pt idx="4">
                  <c:v>EM ANÁLISE</c:v>
                </c:pt>
              </c:strCache>
            </c:strRef>
          </c:cat>
          <c:val>
            <c:numRef>
              <c:f>'Itens.Andamento.Mod'!$B$4:$B$9</c:f>
              <c:numCache>
                <c:formatCode>General</c:formatCode>
                <c:ptCount val="5"/>
                <c:pt idx="0">
                  <c:v>12</c:v>
                </c:pt>
                <c:pt idx="1">
                  <c:v>16</c:v>
                </c:pt>
                <c:pt idx="2">
                  <c:v>205</c:v>
                </c:pt>
                <c:pt idx="3">
                  <c:v>471</c:v>
                </c:pt>
                <c:pt idx="4">
                  <c:v>1234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D2-4261-BBE5-2ADF7851F955}"/>
            </c:ext>
          </c:extLst>
        </c:ser>
        <c:ser>
          <c:idx val="1"/>
          <c:order val="1"/>
          <c:tx>
            <c:strRef>
              <c:f>'Itens.Andamento.Mod'!$C$3</c:f>
              <c:strCache>
                <c:ptCount val="1"/>
                <c:pt idx="0">
                  <c:v>Soma de Quantidade de itens2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'Itens.Andamento.Mod'!$A$4:$A$9</c:f>
              <c:strCache>
                <c:ptCount val="5"/>
                <c:pt idx="0">
                  <c:v>INEXIGIBILIDADE</c:v>
                </c:pt>
                <c:pt idx="1">
                  <c:v>DISPENSA DE LICITAÇÃO</c:v>
                </c:pt>
                <c:pt idx="2">
                  <c:v>PREGÃO SISPP</c:v>
                </c:pt>
                <c:pt idx="3">
                  <c:v>PREGÃO SRP</c:v>
                </c:pt>
                <c:pt idx="4">
                  <c:v>EM ANÁLISE</c:v>
                </c:pt>
              </c:strCache>
            </c:strRef>
          </c:cat>
          <c:val>
            <c:numRef>
              <c:f>'Itens.Andamento.Mod'!$C$4:$C$9</c:f>
              <c:numCache>
                <c:formatCode>0.00%</c:formatCode>
                <c:ptCount val="5"/>
                <c:pt idx="0">
                  <c:v>6.1919504643962852E-3</c:v>
                </c:pt>
                <c:pt idx="1">
                  <c:v>8.2559339525283791E-3</c:v>
                </c:pt>
                <c:pt idx="2">
                  <c:v>0.10577915376676987</c:v>
                </c:pt>
                <c:pt idx="3">
                  <c:v>0.24303405572755418</c:v>
                </c:pt>
                <c:pt idx="4">
                  <c:v>0.63673890608875128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1D2-4261-BBE5-2ADF7851F9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841445144"/>
        <c:axId val="841437272"/>
        <c:axId val="0"/>
      </c:bar3DChart>
      <c:catAx>
        <c:axId val="841445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41437272"/>
        <c:crosses val="autoZero"/>
        <c:auto val="1"/>
        <c:lblAlgn val="ctr"/>
        <c:lblOffset val="100"/>
        <c:noMultiLvlLbl val="0"/>
      </c:catAx>
      <c:valAx>
        <c:axId val="84143727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41445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pivotSource>
    <c:name>[Controle Interno Processual - 05.07.22.xlsx]Itens.Andamento.Loc!Tabela dinâmica17</c:name>
    <c:fmtId val="167"/>
  </c:pivotSource>
  <c:chart>
    <c:autoTitleDeleted val="0"/>
    <c:pivotFmts>
      <c:pivotFmt>
        <c:idx val="0"/>
        <c:spPr>
          <a:solidFill>
            <a:schemeClr val="accent5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5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'Itens.Andamento.Loc'!$B$3</c:f>
              <c:strCache>
                <c:ptCount val="1"/>
                <c:pt idx="0">
                  <c:v>Soma de Quantidade de itens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'Itens.Andamento.Loc'!$A$4:$A$8</c:f>
              <c:strCache>
                <c:ptCount val="4"/>
                <c:pt idx="0">
                  <c:v>DEGEAC (EXECUÇÃO)</c:v>
                </c:pt>
                <c:pt idx="1">
                  <c:v>REQUISITANTE</c:v>
                </c:pt>
                <c:pt idx="2">
                  <c:v>SEANAM (PESQUISA DE PREÇOS)</c:v>
                </c:pt>
                <c:pt idx="3">
                  <c:v>DEPEC (PLANEJAMENTO)</c:v>
                </c:pt>
              </c:strCache>
            </c:strRef>
          </c:cat>
          <c:val>
            <c:numRef>
              <c:f>'Itens.Andamento.Loc'!$B$4:$B$8</c:f>
              <c:numCache>
                <c:formatCode>General</c:formatCode>
                <c:ptCount val="4"/>
                <c:pt idx="0">
                  <c:v>14</c:v>
                </c:pt>
                <c:pt idx="1">
                  <c:v>119</c:v>
                </c:pt>
                <c:pt idx="2">
                  <c:v>488</c:v>
                </c:pt>
                <c:pt idx="3">
                  <c:v>1317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F4-4299-9C63-8E79F6EB8ECF}"/>
            </c:ext>
          </c:extLst>
        </c:ser>
        <c:ser>
          <c:idx val="1"/>
          <c:order val="1"/>
          <c:tx>
            <c:strRef>
              <c:f>'Itens.Andamento.Loc'!$C$3</c:f>
              <c:strCache>
                <c:ptCount val="1"/>
                <c:pt idx="0">
                  <c:v>Soma de Quantidade de itens2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'Itens.Andamento.Loc'!$A$4:$A$8</c:f>
              <c:strCache>
                <c:ptCount val="4"/>
                <c:pt idx="0">
                  <c:v>DEGEAC (EXECUÇÃO)</c:v>
                </c:pt>
                <c:pt idx="1">
                  <c:v>REQUISITANTE</c:v>
                </c:pt>
                <c:pt idx="2">
                  <c:v>SEANAM (PESQUISA DE PREÇOS)</c:v>
                </c:pt>
                <c:pt idx="3">
                  <c:v>DEPEC (PLANEJAMENTO)</c:v>
                </c:pt>
              </c:strCache>
            </c:strRef>
          </c:cat>
          <c:val>
            <c:numRef>
              <c:f>'Itens.Andamento.Loc'!$C$4:$C$8</c:f>
              <c:numCache>
                <c:formatCode>0.00%</c:formatCode>
                <c:ptCount val="4"/>
                <c:pt idx="0">
                  <c:v>7.2239422084623322E-3</c:v>
                </c:pt>
                <c:pt idx="1">
                  <c:v>6.1403508771929821E-2</c:v>
                </c:pt>
                <c:pt idx="2">
                  <c:v>0.25180598555211559</c:v>
                </c:pt>
                <c:pt idx="3">
                  <c:v>0.67956656346749222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F4-4299-9C63-8E79F6EB8E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603125480"/>
        <c:axId val="603125808"/>
        <c:axId val="0"/>
      </c:bar3DChart>
      <c:catAx>
        <c:axId val="603125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03125808"/>
        <c:crosses val="autoZero"/>
        <c:auto val="1"/>
        <c:lblAlgn val="ctr"/>
        <c:lblOffset val="100"/>
        <c:noMultiLvlLbl val="0"/>
      </c:catAx>
      <c:valAx>
        <c:axId val="6031258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03125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pivotSource>
    <c:name>[Controle Interno Processual - 05.07.22.xlsx]Itens.Finaliz.Mod!Tabela dinâmica17</c:name>
    <c:fmtId val="162"/>
  </c:pivotSource>
  <c:chart>
    <c:autoTitleDeleted val="0"/>
    <c:pivotFmts>
      <c:pivotFmt>
        <c:idx val="0"/>
        <c:spPr>
          <a:solidFill>
            <a:schemeClr val="accent5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5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8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'Itens.Finaliz.Mod'!$B$3</c:f>
              <c:strCache>
                <c:ptCount val="1"/>
                <c:pt idx="0">
                  <c:v>Soma de Quantidade de itens</c:v>
                </c:pt>
              </c:strCache>
            </c:strRef>
          </c:tx>
          <c:spPr>
            <a:solidFill>
              <a:schemeClr val="accent5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'Itens.Finaliz.Mod'!$A$4:$A$8</c:f>
              <c:strCache>
                <c:ptCount val="4"/>
                <c:pt idx="0">
                  <c:v>IRP (PARTICIPANTES)</c:v>
                </c:pt>
                <c:pt idx="1">
                  <c:v>INEXIGIBILIDADE</c:v>
                </c:pt>
                <c:pt idx="2">
                  <c:v>PREGÃO SISPP </c:v>
                </c:pt>
                <c:pt idx="3">
                  <c:v>DISPENSA DE LICITAÇÃO</c:v>
                </c:pt>
              </c:strCache>
            </c:strRef>
          </c:cat>
          <c:val>
            <c:numRef>
              <c:f>'Itens.Finaliz.Mod'!$B$4:$B$8</c:f>
              <c:numCache>
                <c:formatCode>General</c:formatCode>
                <c:ptCount val="4"/>
                <c:pt idx="0">
                  <c:v>6</c:v>
                </c:pt>
                <c:pt idx="1">
                  <c:v>115</c:v>
                </c:pt>
                <c:pt idx="2">
                  <c:v>119</c:v>
                </c:pt>
                <c:pt idx="3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2F-4B19-8629-78E82CCB2E57}"/>
            </c:ext>
          </c:extLst>
        </c:ser>
        <c:ser>
          <c:idx val="1"/>
          <c:order val="1"/>
          <c:tx>
            <c:strRef>
              <c:f>'Itens.Finaliz.Mod'!$C$3</c:f>
              <c:strCache>
                <c:ptCount val="1"/>
                <c:pt idx="0">
                  <c:v>Soma de Quantidade de itens2</c:v>
                </c:pt>
              </c:strCache>
            </c:strRef>
          </c:tx>
          <c:spPr>
            <a:solidFill>
              <a:schemeClr val="accent5">
                <a:tint val="77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'Itens.Finaliz.Mod'!$A$4:$A$8</c:f>
              <c:strCache>
                <c:ptCount val="4"/>
                <c:pt idx="0">
                  <c:v>IRP (PARTICIPANTES)</c:v>
                </c:pt>
                <c:pt idx="1">
                  <c:v>INEXIGIBILIDADE</c:v>
                </c:pt>
                <c:pt idx="2">
                  <c:v>PREGÃO SISPP </c:v>
                </c:pt>
                <c:pt idx="3">
                  <c:v>DISPENSA DE LICITAÇÃO</c:v>
                </c:pt>
              </c:strCache>
            </c:strRef>
          </c:cat>
          <c:val>
            <c:numRef>
              <c:f>'Itens.Finaliz.Mod'!$C$4:$C$8</c:f>
              <c:numCache>
                <c:formatCode>0.00%</c:formatCode>
                <c:ptCount val="4"/>
                <c:pt idx="0">
                  <c:v>1.4851485148514851E-2</c:v>
                </c:pt>
                <c:pt idx="1">
                  <c:v>0.28465346534653463</c:v>
                </c:pt>
                <c:pt idx="2">
                  <c:v>0.29455445544554454</c:v>
                </c:pt>
                <c:pt idx="3">
                  <c:v>0.40594059405940597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2F-4B19-8629-78E82CCB2E5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655502280"/>
        <c:axId val="655504576"/>
        <c:axId val="0"/>
      </c:bar3DChart>
      <c:catAx>
        <c:axId val="655502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55504576"/>
        <c:crosses val="autoZero"/>
        <c:auto val="1"/>
        <c:lblAlgn val="ctr"/>
        <c:lblOffset val="100"/>
        <c:noMultiLvlLbl val="0"/>
      </c:catAx>
      <c:valAx>
        <c:axId val="6555045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55502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0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8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9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105833</xdr:rowOff>
    </xdr:from>
    <xdr:to>
      <xdr:col>4</xdr:col>
      <xdr:colOff>518583</xdr:colOff>
      <xdr:row>29</xdr:row>
      <xdr:rowOff>169333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FF19F12-9CB4-412C-970C-94A5E324CA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1386417</xdr:colOff>
      <xdr:row>10</xdr:row>
      <xdr:rowOff>184149</xdr:rowOff>
    </xdr:from>
    <xdr:to>
      <xdr:col>12</xdr:col>
      <xdr:colOff>222250</xdr:colOff>
      <xdr:row>30</xdr:row>
      <xdr:rowOff>169332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8827DCF-C0D4-3E21-ECEC-60C323D0C1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211667</xdr:colOff>
      <xdr:row>15</xdr:row>
      <xdr:rowOff>61380</xdr:rowOff>
    </xdr:from>
    <xdr:to>
      <xdr:col>12</xdr:col>
      <xdr:colOff>444501</xdr:colOff>
      <xdr:row>42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6196A1D-EEB9-401A-8207-449EA2C3E5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595312</xdr:colOff>
      <xdr:row>1</xdr:row>
      <xdr:rowOff>204787</xdr:rowOff>
    </xdr:from>
    <xdr:to>
      <xdr:col>18</xdr:col>
      <xdr:colOff>290512</xdr:colOff>
      <xdr:row>10</xdr:row>
      <xdr:rowOff>90487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60D0216-A970-29B6-C369-A9FDE088F5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74082</xdr:colOff>
      <xdr:row>10</xdr:row>
      <xdr:rowOff>99482</xdr:rowOff>
    </xdr:from>
    <xdr:to>
      <xdr:col>4</xdr:col>
      <xdr:colOff>582082</xdr:colOff>
      <xdr:row>28</xdr:row>
      <xdr:rowOff>179915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8550C34-066B-2B37-B5D1-2914227BD7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613832</xdr:colOff>
      <xdr:row>11</xdr:row>
      <xdr:rowOff>4233</xdr:rowOff>
    </xdr:from>
    <xdr:to>
      <xdr:col>11</xdr:col>
      <xdr:colOff>31749</xdr:colOff>
      <xdr:row>29</xdr:row>
      <xdr:rowOff>42333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EBB64B-A270-3DE0-0644-C2F5D21A64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222249</xdr:colOff>
      <xdr:row>11</xdr:row>
      <xdr:rowOff>14816</xdr:rowOff>
    </xdr:from>
    <xdr:to>
      <xdr:col>3</xdr:col>
      <xdr:colOff>1481665</xdr:colOff>
      <xdr:row>34</xdr:row>
      <xdr:rowOff>31750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EDB07FD-79B6-EF07-0F7F-3A5F7FBBAA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1047749</xdr:colOff>
      <xdr:row>10</xdr:row>
      <xdr:rowOff>141815</xdr:rowOff>
    </xdr:from>
    <xdr:to>
      <xdr:col>11</xdr:col>
      <xdr:colOff>338666</xdr:colOff>
      <xdr:row>34</xdr:row>
      <xdr:rowOff>105832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1D8A418A-6931-45A5-3D90-2A3B09BFF8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148165</xdr:colOff>
      <xdr:row>11</xdr:row>
      <xdr:rowOff>67732</xdr:rowOff>
    </xdr:from>
    <xdr:to>
      <xdr:col>4</xdr:col>
      <xdr:colOff>910165</xdr:colOff>
      <xdr:row>32</xdr:row>
      <xdr:rowOff>158749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870E2D9-4B46-A8F0-755D-0A95BD0452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338667</xdr:colOff>
      <xdr:row>11</xdr:row>
      <xdr:rowOff>78316</xdr:rowOff>
    </xdr:from>
    <xdr:to>
      <xdr:col>4</xdr:col>
      <xdr:colOff>211667</xdr:colOff>
      <xdr:row>34</xdr:row>
      <xdr:rowOff>158749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5A46986-C351-A0F8-5E07-7F56A56D87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359833</xdr:colOff>
      <xdr:row>10</xdr:row>
      <xdr:rowOff>88899</xdr:rowOff>
    </xdr:from>
    <xdr:to>
      <xdr:col>3</xdr:col>
      <xdr:colOff>1534583</xdr:colOff>
      <xdr:row>34</xdr:row>
      <xdr:rowOff>179916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65D1115-CA23-F7C5-E785-40C37070DF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14286</xdr:rowOff>
    </xdr:from>
    <xdr:to>
      <xdr:col>15</xdr:col>
      <xdr:colOff>228600</xdr:colOff>
      <xdr:row>19</xdr:row>
      <xdr:rowOff>19049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729791A-61CC-85F9-599E-3F85F025CA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223837</xdr:colOff>
      <xdr:row>0</xdr:row>
      <xdr:rowOff>176211</xdr:rowOff>
    </xdr:from>
    <xdr:to>
      <xdr:col>14</xdr:col>
      <xdr:colOff>219075</xdr:colOff>
      <xdr:row>18</xdr:row>
      <xdr:rowOff>161924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73EFB58-D9BC-E9B2-90A1-3558C34977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604836</xdr:colOff>
      <xdr:row>0</xdr:row>
      <xdr:rowOff>214312</xdr:rowOff>
    </xdr:from>
    <xdr:to>
      <xdr:col>14</xdr:col>
      <xdr:colOff>114299</xdr:colOff>
      <xdr:row>19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BB9A558-AA16-6A39-B5FF-98C9FC4C08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xandre Setubal Gonçalves" refreshedDate="44749.477707523147" createdVersion="7" refreshedVersion="8" minRefreshableVersion="3" recordCount="337" xr:uid="{00000000-000A-0000-FFFF-FFFF4B000000}">
  <cacheSource type="worksheet">
    <worksheetSource ref="A1:M1048576" sheet="Índice"/>
  </cacheSource>
  <cacheFields count="13">
    <cacheField name="Pedido nº" numFmtId="0">
      <sharedItems containsBlank="1" containsMixedTypes="1" containsNumber="1" containsInteger="1" minValue="2" maxValue="113" count="138">
        <s v="560004/21"/>
        <s v="400005/22"/>
        <s v="390001/22"/>
        <s v="860007/22"/>
        <s v="970001/22"/>
        <s v="250145/21"/>
        <s v="800001/21"/>
        <s v="720001/22"/>
        <s v="860003/22"/>
        <s v="750002/22"/>
        <s v="810001/22"/>
        <s v="250023/22"/>
        <s v="250002/22"/>
        <s v="400001/22"/>
        <s v="400002/22"/>
        <s v="250001/22"/>
        <s v="800021/21"/>
        <s v="800030/21"/>
        <s v="800022/21"/>
        <s v="800031/21"/>
        <s v="400103/21"/>
        <s v="940001/22"/>
        <s v="860002/22"/>
        <s v="390013/22"/>
        <s v="390014/22"/>
        <s v="940003/22"/>
        <s v="980004/21"/>
        <s v="980005/21"/>
        <s v="980006/21"/>
        <s v="390016/22"/>
        <s v="840001/22"/>
        <s v="250003/22"/>
        <s v="400003/22"/>
        <s v="390018/22"/>
        <s v="390026/22"/>
        <s v="800034/21"/>
        <s v="390030/22"/>
        <s v="250029/22"/>
        <s v="400026/22"/>
        <s v="860006/22"/>
        <s v="390025/22"/>
        <s v="860008/22"/>
        <s v="250026/22"/>
        <s v="860011/22"/>
        <s v="750004/22"/>
        <s v="970010/21"/>
        <s v="250005/22"/>
        <s v="250006/22"/>
        <s v="250007/22"/>
        <s v="250008/22"/>
        <s v="250009/22"/>
        <s v="250010/22"/>
        <s v="250011/22"/>
        <s v="250012/21"/>
        <s v="560004/22"/>
        <s v="250004/22"/>
        <s v="250015/22"/>
        <s v="400004/22"/>
        <s v="400027/22"/>
        <s v="790004/22"/>
        <s v="750005/22"/>
        <s v="890002/22"/>
        <m/>
        <s v="960002/22"/>
        <s v="250128/21"/>
        <s v="250129/21"/>
        <s v="250130/21"/>
        <s v="250131/21"/>
        <s v="250132/21"/>
        <s v="250133/21"/>
        <s v="250134/21"/>
        <s v="250135/21"/>
        <s v="250136/21"/>
        <s v="250137/21"/>
        <s v="250138/21"/>
        <s v="250139/21"/>
        <s v="250140/21"/>
        <s v="250141/21"/>
        <s v="250142/21"/>
        <s v="400095/21"/>
        <s v="400096/21"/>
        <s v="400097/21"/>
        <s v="400100/21"/>
        <s v="400101/21"/>
        <s v="400102/21"/>
        <s v="870036/21"/>
        <s v="670001/22"/>
        <s v="390032/22"/>
        <s v="750005/21"/>
        <s v="800007/21"/>
        <s v="750001/21 "/>
        <s v="800001/22"/>
        <s v="750003/22"/>
        <s v="670001/21"/>
        <s v="560005/22"/>
        <s v="560012/22"/>
        <s v="560013/22"/>
        <s v="560014/22"/>
        <s v="890001/22"/>
        <s v="870004/22"/>
        <s v="400028/22"/>
        <s v="860010/22"/>
        <s v="860012/22"/>
        <s v="390036/22"/>
        <s v="790001/22"/>
        <s v="790003/22"/>
        <s v="390035/22"/>
        <s v="390034/22"/>
        <s v="860013/22"/>
        <s v="320001/22"/>
        <s v="720002/22"/>
        <s v="790005/22"/>
        <s v="800002/22"/>
        <s v="Total de pedidos"/>
        <n v="113"/>
        <s v="Total de pedidos em andamento"/>
        <n v="50"/>
        <s v="Total de pedidos finalizados"/>
        <n v="61"/>
        <s v="Total de pedidos devolvidos"/>
        <n v="2"/>
        <n v="57" u="1"/>
        <n v="87" u="1"/>
        <n v="52" u="1"/>
        <n v="111" u="1"/>
        <n v="94" u="1"/>
        <n v="56" u="1"/>
        <n v="60" u="1"/>
        <n v="37" u="1"/>
        <n v="43" u="1"/>
        <n v="28" u="1"/>
        <n v="105" u="1"/>
        <n v="29" u="1"/>
        <n v="109" u="1"/>
        <n v="88" u="1"/>
        <n v="53" u="1"/>
        <n v="92" u="1"/>
        <n v="55" u="1"/>
      </sharedItems>
    </cacheField>
    <cacheField name="Grupo de materiais" numFmtId="0">
      <sharedItems containsBlank="1" containsMixedTypes="1" containsNumber="1" minValue="1.7699115044247787E-2" maxValue="449052"/>
    </cacheField>
    <cacheField name="Quantidade de itens" numFmtId="0">
      <sharedItems containsBlank="1" containsMixedTypes="1" containsNumber="1" containsInteger="1" minValue="1" maxValue="2344"/>
    </cacheField>
    <cacheField name="Processo nº" numFmtId="0">
      <sharedItems containsBlank="1" containsMixedTypes="1" containsNumber="1" minValue="6.7865626060400412E-4" maxValue="130" count="132">
        <s v="25380.003992/2021-63"/>
        <s v="25380.003016/2021-19"/>
        <s v="25380.000234/2022-74"/>
        <s v="25380.000957/2022-73"/>
        <s v="25380.000423/2022-47"/>
        <s v="25380.003939/2021-62"/>
        <s v="25380.003341/2020-92"/>
        <s v="25380.000102/2022-42"/>
        <s v="25380.000473/2022-24"/>
        <s v="25380.000305/2022-39"/>
        <s v="25380.000354/2022-71"/>
        <s v="25380.000210/2022-15"/>
        <s v="25380.000022/2022-97"/>
        <m/>
        <s v="25380.000024/2022-86"/>
        <s v="25380.002051/2021-11 (anexado 25380.002778/2021-90)"/>
        <s v="25380.000995/2021-45"/>
        <s v="25380.001338/2021-15"/>
        <s v="25380.003671/2021-69"/>
        <s v="25380.000029/2022-17"/>
        <s v="25380.000058/2022-71"/>
        <s v="25380.000326/2022-54"/>
        <s v="25380.000105/2022-86"/>
        <s v="25380.002575/2021-01"/>
        <s v="25380.000832/2022-43"/>
        <s v="25380.001067/2022-89"/>
        <s v="25380.000025/2022-21"/>
        <s v="25380.001152/2022-47"/>
        <s v="25380.000605/2022-18"/>
        <s v="25380.001419/2021-15"/>
        <s v="25380.001200/2022-05"/>
        <s v="25380.000858/2022-91"/>
        <s v="25380.001190/2022-08"/>
        <s v="25380.000597/2022-18"/>
        <s v="25380.000546/2022-88"/>
        <s v="25071.000013/2022-90"/>
        <s v="25380.001313/2022-01"/>
        <s v="25380.003845/2021-93"/>
        <s v="25380.000062/2022-39"/>
        <s v="25380.000999/2022-12"/>
        <s v="25380.000026/2022-75"/>
        <s v="25380.001321/2022-49"/>
        <s v="25380.001318/2022-25"/>
        <s v="25380.001356/2022-88"/>
        <s v="25380.001445/2022-24"/>
        <s v="25380.000511/2022-49 "/>
        <s v="25380.000537/2022-97"/>
        <s v="25380.000384/2021-05"/>
        <s v="25380.003728/2021-20"/>
        <s v="25380.000430/2022-49"/>
        <s v="25380.001081/2022-82"/>
        <s v="25380.001885/2021-09"/>
        <s v="25380.000366/2022-04"/>
        <s v="25380.000492/2022-51"/>
        <s v="25380.000133/2022-01"/>
        <s v="25380.000943/2022-50"/>
        <s v="25380.003764/2021-93"/>
        <s v="25030.000189/2021-47"/>
        <s v="25380.003315/2020-64"/>
        <s v="25030.000074/2021-52"/>
        <s v="25380.002227/2021-26"/>
        <s v="25380.001077/2022-14"/>
        <s v="25380.002966/2021-18"/>
        <s v="25380.000643/2022-71"/>
        <s v="25380.000950/2022-51"/>
        <s v="25380.001079/2022-11"/>
        <s v="25380.000389/2022-19"/>
        <s v="25380.000640/2022-37"/>
        <s v="25380.000946/2022-93"/>
        <s v="25071.000014/2022-34"/>
        <s v="25380.001156/2022-25"/>
        <s v="25380.000898/2022-33"/>
        <s v="25380.001205/2022-20"/>
        <s v="25380.001770/2022-97"/>
        <s v="25380.001843/2022-41"/>
        <s v="25380.001659/2022-09"/>
        <s v="25380.001801/2022-18"/>
        <s v="25380.001001/2022-99"/>
        <s v="25380.001799/2022-79"/>
        <s v="25380.001868/2022-44"/>
        <s v="25380.001886/2022-26"/>
        <s v="25380.001890/2022-94"/>
        <s v="25380.001911/2022-71"/>
        <s v="25380.001934/2022-86"/>
        <s v="25380.001821/2022-81"/>
        <s v="25380.001304/2022-10"/>
        <s v="25380.001499/2022-90"/>
        <s v="25380.001476/2022-85"/>
        <s v="25380.001586/2022-47"/>
        <s v="25380.001362/2022-35"/>
        <s v="Em porcentagem"/>
        <n v="1"/>
        <n v="0.82679180887372017"/>
        <n v="0.17235494880546076"/>
        <n v="8.5324232081911264E-4"/>
        <n v="121" u="1"/>
        <n v="75" u="1"/>
        <n v="100" u="1"/>
        <n v="36" u="1"/>
        <n v="61" u="1"/>
        <n v="130" u="1"/>
        <n v="0.10553104852392263" u="1"/>
        <n v="38" u="1"/>
        <n v="6.7865626060400412E-4" u="1"/>
        <n v="42" u="1"/>
        <n v="0.89379029521547337" u="1"/>
        <n v="6" u="1"/>
        <n v="16" u="1"/>
        <n v="48" u="1"/>
        <n v="103" u="1"/>
        <n v="50" u="1"/>
        <n v="86" u="1"/>
        <n v="111" u="1"/>
        <n v="65" u="1"/>
        <n v="90" u="1"/>
        <n v="33" u="1"/>
        <n v="98" u="1"/>
        <n v="22" u="1"/>
        <n v="37" u="1"/>
        <n v="81" u="1"/>
        <n v="23" u="1"/>
        <n v="39" u="1"/>
        <n v="85" u="1"/>
        <n v="9" u="1"/>
        <n v="26" u="1"/>
        <n v="97" u="1"/>
        <n v="27" u="1"/>
        <n v="47" u="1"/>
        <n v="29" u="1"/>
        <n v="30" u="1"/>
        <n v="53" u="1"/>
        <n v="31" u="1"/>
      </sharedItems>
    </cacheField>
    <cacheField name="Objeto" numFmtId="0">
      <sharedItems containsBlank="1" containsMixedTypes="1" containsNumber="1" containsInteger="1" minValue="2" maxValue="90"/>
    </cacheField>
    <cacheField name="Requisitante" numFmtId="0">
      <sharedItems containsBlank="1" containsMixedTypes="1" containsNumber="1" minValue="2.2222222222222223E-2" maxValue="1"/>
    </cacheField>
    <cacheField name="Valor estimado" numFmtId="0">
      <sharedItems containsBlank="1" containsMixedTypes="1" containsNumber="1" minValue="0" maxValue="69693724"/>
    </cacheField>
    <cacheField name="Valor Contratado" numFmtId="0">
      <sharedItems containsString="0" containsBlank="1" containsNumber="1" minValue="0" maxValue="58099288.560000002"/>
    </cacheField>
    <cacheField name="Onde o processo se encontra?" numFmtId="0">
      <sharedItems containsBlank="1" containsMixedTypes="1" containsNumber="1" containsInteger="1" minValue="44" maxValue="44" count="7">
        <s v="-"/>
        <s v="SEANAM (PESQUISA DE PREÇOS)"/>
        <s v="REQUISITANTE"/>
        <s v="DEGEAC (EXECUÇÃO)"/>
        <s v="DEPEC (PLANEJAMENTO)"/>
        <m/>
        <n v="44" u="1"/>
      </sharedItems>
    </cacheField>
    <cacheField name="Desde quando está lá?" numFmtId="0">
      <sharedItems containsDate="1" containsBlank="1" containsMixedTypes="1" minDate="2021-03-19T00:00:00" maxDate="2022-07-06T00:00:00"/>
    </cacheField>
    <cacheField name="Em dias úteis" numFmtId="0">
      <sharedItems containsBlank="1" containsMixedTypes="1" containsNumber="1" containsInteger="1" minValue="1" maxValue="338"/>
    </cacheField>
    <cacheField name="Status atual do processo" numFmtId="0">
      <sharedItems containsBlank="1" containsMixedTypes="1" containsNumber="1" containsInteger="1" minValue="44" maxValue="44" count="28">
        <s v="DEVOLVIDO AO REQUISITANTE"/>
        <s v="FINALIZADO"/>
        <s v="Pesquisa de preços"/>
        <s v="3ª Acessoria realizada no dia 12/05/2022"/>
        <s v="Retornou do requisitante com o processo devidamente ajustado"/>
        <s v="Último DFD consolidado "/>
        <s v="Revisando Documentos dos processos"/>
        <s v="Elaborando lista de verificação do pregoeiro"/>
        <s v="Elaborando edital"/>
        <s v="Em análise dos itens"/>
        <s v="Respondendo os apontamentos da PF"/>
        <s v="EMPRESA NÃO EM SICAF. ULTIMO PARECER FOI ENVIADO PARA O IOC. 23/07/2021"/>
        <s v="ENVIADO AO REQUISITANTE PARA REVISÃO DA ESPECIFICAÇÃO, SEM RETORNO."/>
        <s v="EMPRESA NÃO EM SICAF. ULTIMO PARECER FOI ENVIADO PARA A AGEPLAN."/>
        <s v="Inclusão de DFD's."/>
        <s v="Mapa de risco consolidado"/>
        <s v="Processo recebido pelo requisitante após arquivamento no SAM, aguardando novas informações e inclusão de novos documentos."/>
        <s v="DISPENSA FRACASSADA E ENVIADO AO REQUISITANTE PARA PROVIDÊNCIAS"/>
        <s v="Aguardando assinatura de um representante da FIOTEC"/>
        <s v="Enviado para o SEOR para empenhar"/>
        <s v="Termo de atesto inserido no processo"/>
        <s v="ETP aprovado"/>
        <s v="1ª Assessoria realizada "/>
        <s v="Este processo foi encaminhado á unidade EPP/PR, a pedido da Ana Paula, porque é de TED e o orçamento ainda não está na Fiocruz. Assim que entrar orçamento, ela encaminhará ao SEOR."/>
        <s v="Para análise da PF"/>
        <s v="AGUARDANDO FINALIZAR PESQUISA DE PREÇO E EMISSÃO RCO"/>
        <m/>
        <n v="44" u="1"/>
      </sharedItems>
    </cacheField>
    <cacheField name="Possível procedimento de compras" numFmtId="0">
      <sharedItems containsBlank="1" containsMixedTypes="1" containsNumber="1" containsInteger="1" minValue="44" maxValue="44" count="9">
        <s v="INEXIGIBILIDADE"/>
        <s v="PREGÃO SISPP "/>
        <s v="DISPENSA DE LICITAÇÃO"/>
        <s v="IRP (PARTICIPANTES)"/>
        <s v="PREGÃO SISPP"/>
        <s v="PREGÃO SRP"/>
        <s v="EM ANÁLISE"/>
        <m/>
        <n v="44" u="1"/>
      </sharedItems>
    </cacheField>
  </cacheFields>
  <extLst>
    <ext xmlns:x14="http://schemas.microsoft.com/office/spreadsheetml/2009/9/main" uri="{725AE2AE-9491-48be-B2B4-4EB974FC3084}">
      <x14:pivotCacheDefinition pivotCacheId="136453924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7">
  <r>
    <x v="0"/>
    <n v="339039"/>
    <n v="1"/>
    <x v="0"/>
    <s v="Contratação de serviço de manutenção preventiva e corretiva do sistema Sony Networksolution"/>
    <s v="CS"/>
    <n v="153958.21"/>
    <n v="0"/>
    <x v="0"/>
    <s v="-"/>
    <s v="-"/>
    <x v="0"/>
    <x v="0"/>
  </r>
  <r>
    <x v="1"/>
    <n v="339039"/>
    <n v="1"/>
    <x v="1"/>
    <s v="Prestação de serviço de concessão onerosa de uso a empresa especializada no preparo e fornecimento de serviço de restaurante para a exploração comercial de espaço destinado a instalação de Bistro, conforme TR.(CASA DE CHÁ)"/>
    <s v="COGEPE"/>
    <n v="0"/>
    <n v="0"/>
    <x v="0"/>
    <s v="-"/>
    <s v="-"/>
    <x v="0"/>
    <x v="1"/>
  </r>
  <r>
    <x v="2"/>
    <n v="339039"/>
    <n v="1"/>
    <x v="2"/>
    <s v=" Assinatura da plataforma &quot;SOLICITA PRO PLATINA MAIS&quot;."/>
    <s v="SEAC/COGEAD"/>
    <n v="17000"/>
    <n v="17000"/>
    <x v="0"/>
    <s v="-"/>
    <s v="-"/>
    <x v="1"/>
    <x v="0"/>
  </r>
  <r>
    <x v="3"/>
    <n v="339039"/>
    <n v="1"/>
    <x v="3"/>
    <s v="Pagamento de publicação de artigo cientifico em revista especializada Internacional"/>
    <s v="FIOCRUZ MS"/>
    <n v="10692"/>
    <n v="10692"/>
    <x v="0"/>
    <s v="-"/>
    <s v="-"/>
    <x v="1"/>
    <x v="0"/>
  </r>
  <r>
    <x v="4"/>
    <n v="339039"/>
    <n v="1"/>
    <x v="4"/>
    <s v="Pagamento de publicação de artigo cientifico em revista especializada Internacional"/>
    <s v="CDTS"/>
    <n v="14805.12"/>
    <n v="14805.12"/>
    <x v="0"/>
    <s v="-"/>
    <s v="-"/>
    <x v="1"/>
    <x v="0"/>
  </r>
  <r>
    <x v="5"/>
    <n v="339039"/>
    <n v="1"/>
    <x v="5"/>
    <s v="Projeto Fiotec"/>
    <s v="PR/EPP/Gab PR"/>
    <n v="3680000"/>
    <n v="3680000"/>
    <x v="0"/>
    <s v="-"/>
    <s v="-"/>
    <x v="1"/>
    <x v="2"/>
  </r>
  <r>
    <x v="6"/>
    <n v="449052"/>
    <n v="6"/>
    <x v="6"/>
    <s v="Aquisição de Software"/>
    <s v="PR/COGETIC"/>
    <n v="1193041.8799999999"/>
    <n v="1193041.8799999999"/>
    <x v="0"/>
    <s v="-"/>
    <s v="-"/>
    <x v="1"/>
    <x v="3"/>
  </r>
  <r>
    <x v="7"/>
    <n v="339039"/>
    <n v="1"/>
    <x v="7"/>
    <s v="Projeto Fiotec"/>
    <s v="PR/CCPS"/>
    <n v="250000"/>
    <n v="250000"/>
    <x v="0"/>
    <s v="-"/>
    <s v="-"/>
    <x v="1"/>
    <x v="2"/>
  </r>
  <r>
    <x v="8"/>
    <n v="339039"/>
    <n v="1"/>
    <x v="8"/>
    <s v="Publicação de artigo científico"/>
    <s v="PR/MS"/>
    <n v="5700"/>
    <n v="5190"/>
    <x v="0"/>
    <s v="-"/>
    <s v="-"/>
    <x v="1"/>
    <x v="0"/>
  </r>
  <r>
    <x v="9"/>
    <n v="339039"/>
    <n v="1"/>
    <x v="9"/>
    <s v="Projeto Fiotec"/>
    <s v="PR/VPGDI"/>
    <n v="15945000"/>
    <n v="15945000"/>
    <x v="0"/>
    <s v="-"/>
    <s v="-"/>
    <x v="1"/>
    <x v="2"/>
  </r>
  <r>
    <x v="10"/>
    <n v="339039"/>
    <n v="1"/>
    <x v="10"/>
    <s v="Projeto Fiotec"/>
    <s v="PR/EPP"/>
    <n v="5955401.4800000004"/>
    <n v="5955401.4800000004"/>
    <x v="0"/>
    <s v="-"/>
    <s v="-"/>
    <x v="1"/>
    <x v="2"/>
  </r>
  <r>
    <x v="11"/>
    <n v="339039"/>
    <n v="1"/>
    <x v="11"/>
    <s v="Projeto Fiotec"/>
    <s v="PR/EPP"/>
    <n v="3226074.72"/>
    <n v="3226074.72"/>
    <x v="0"/>
    <s v="-"/>
    <s v="-"/>
    <x v="1"/>
    <x v="2"/>
  </r>
  <r>
    <x v="12"/>
    <n v="339030"/>
    <n v="36"/>
    <x v="12"/>
    <s v="Aquisição de Gêneros alimenticios"/>
    <s v="Presidência e Creche"/>
    <n v="82093.8"/>
    <n v="80423.25"/>
    <x v="0"/>
    <s v="-"/>
    <s v="-"/>
    <x v="1"/>
    <x v="2"/>
  </r>
  <r>
    <x v="13"/>
    <n v="339030"/>
    <n v="15"/>
    <x v="13"/>
    <s v="Aquisição de Gêneros alimenticios"/>
    <s v="Presidência e Creche"/>
    <m/>
    <m/>
    <x v="0"/>
    <s v="-"/>
    <s v="-"/>
    <x v="1"/>
    <x v="2"/>
  </r>
  <r>
    <x v="14"/>
    <n v="339030"/>
    <n v="15"/>
    <x v="14"/>
    <s v="Aquisição de Gêneros alimenticios"/>
    <s v="Presidência e Creche"/>
    <n v="10460.6"/>
    <n v="8432.9"/>
    <x v="0"/>
    <s v="-"/>
    <s v="-"/>
    <x v="1"/>
    <x v="2"/>
  </r>
  <r>
    <x v="15"/>
    <n v="339030"/>
    <n v="15"/>
    <x v="13"/>
    <s v="Aquisição de Gêneros alimenticios"/>
    <s v="Presidência e Creche"/>
    <m/>
    <m/>
    <x v="0"/>
    <s v="-"/>
    <s v="-"/>
    <x v="1"/>
    <x v="2"/>
  </r>
  <r>
    <x v="16"/>
    <n v="449052"/>
    <n v="1"/>
    <x v="15"/>
    <s v="Aquisição de Tablet's 8"/>
    <s v="COGETIC/PR"/>
    <n v="894279.98"/>
    <n v="890052.33"/>
    <x v="0"/>
    <s v="-"/>
    <s v="-"/>
    <x v="1"/>
    <x v="1"/>
  </r>
  <r>
    <x v="17"/>
    <n v="449052"/>
    <n v="2"/>
    <x v="13"/>
    <s v="Aquisição Microcomputador e Notebook"/>
    <s v="COGETIC/PR"/>
    <m/>
    <m/>
    <x v="0"/>
    <s v="-"/>
    <s v="-"/>
    <x v="1"/>
    <x v="1"/>
  </r>
  <r>
    <x v="18"/>
    <n v="339039"/>
    <n v="6"/>
    <x v="16"/>
    <s v="Srv Manutenção de sala cofre"/>
    <s v="COGETIC"/>
    <n v="2565789.94"/>
    <n v="2414688"/>
    <x v="0"/>
    <s v="-"/>
    <s v="-"/>
    <x v="1"/>
    <x v="1"/>
  </r>
  <r>
    <x v="19"/>
    <n v="449040"/>
    <n v="11"/>
    <x v="17"/>
    <s v="Contratação para fornecimento de licenças de uso (subscriptions) da Autodesk do Brasil Ltda"/>
    <s v="COGETIC"/>
    <n v="6339056.1200000001"/>
    <n v="5905100"/>
    <x v="0"/>
    <s v="-"/>
    <s v="-"/>
    <x v="1"/>
    <x v="1"/>
  </r>
  <r>
    <x v="20"/>
    <n v="339039"/>
    <n v="1"/>
    <x v="18"/>
    <s v="Contratação de prestação de serviço de apoio à gestão administrativa, complementares e acessórias (Gestão e Desenvolvimento Institucional), visando acrescentar melhorias na qualidade dos serviços prestados, pelo período de 12(doze) meses,"/>
    <s v="COGEPE"/>
    <n v="69693724"/>
    <n v="58099288.560000002"/>
    <x v="0"/>
    <s v="-"/>
    <s v="-"/>
    <x v="1"/>
    <x v="1"/>
  </r>
  <r>
    <x v="21"/>
    <n v="339039"/>
    <n v="1"/>
    <x v="19"/>
    <s v="FIOTEC"/>
    <s v="VPPCB"/>
    <n v="22358965.129999999"/>
    <n v="22358965.129999999"/>
    <x v="0"/>
    <s v="-"/>
    <s v="-"/>
    <x v="1"/>
    <x v="2"/>
  </r>
  <r>
    <x v="22"/>
    <n v="339039"/>
    <n v="1"/>
    <x v="20"/>
    <s v="Pagamento de publicação de artigo em revista internacional"/>
    <s v="Fiocruz/MS"/>
    <n v="16225"/>
    <n v="16225"/>
    <x v="0"/>
    <s v="-"/>
    <s v="-"/>
    <x v="1"/>
    <x v="0"/>
  </r>
  <r>
    <x v="23"/>
    <n v="339039"/>
    <n v="1"/>
    <x v="21"/>
    <s v=" INSCRICAO DE SERVIDOR EM CURSOS, PALESTRAS, SEMINARIOS, OFICINAS E_x000a_CONGRESSO, CONFORME PROJETO BASICO"/>
    <s v="SEAC/COGEAD"/>
    <n v="7395"/>
    <n v="7395"/>
    <x v="0"/>
    <s v="-"/>
    <s v="-"/>
    <x v="1"/>
    <x v="0"/>
  </r>
  <r>
    <x v="24"/>
    <n v="339039"/>
    <n v="1"/>
    <x v="13"/>
    <s v=" INSCRICAO DE SERVIDOR EM CURSOS, PALESTRAS, SEMINARIOS, OFICINAS E_x000a_CONGRESSO, CONFORME PROJETO BASICO"/>
    <s v="SEAC/COGEAD"/>
    <m/>
    <m/>
    <x v="0"/>
    <s v="-"/>
    <s v="-"/>
    <x v="1"/>
    <x v="0"/>
  </r>
  <r>
    <x v="25"/>
    <n v="339039"/>
    <n v="1"/>
    <x v="22"/>
    <s v="Projeto Fiotec"/>
    <s v="PR/VPPCB"/>
    <n v="6011192.7300000004"/>
    <n v="6011192.7300000004"/>
    <x v="0"/>
    <s v="-"/>
    <s v="-"/>
    <x v="1"/>
    <x v="2"/>
  </r>
  <r>
    <x v="26"/>
    <n v="339039"/>
    <n v="3"/>
    <x v="23"/>
    <s v="MANUT. E CONSERV. DE MAQUINAS E EQUIPAMENTOS"/>
    <s v="Lais Bastos - SEFAR/VPPIS"/>
    <n v="3975415.67"/>
    <n v="3657813.38"/>
    <x v="0"/>
    <s v="-"/>
    <s v="-"/>
    <x v="1"/>
    <x v="0"/>
  </r>
  <r>
    <x v="27"/>
    <n v="339030"/>
    <n v="15"/>
    <x v="13"/>
    <s v="MATERIAL LABORATORIAL"/>
    <s v="Lais Bastos - SEFAR/VPPIS"/>
    <m/>
    <m/>
    <x v="0"/>
    <s v="-"/>
    <s v="-"/>
    <x v="1"/>
    <x v="0"/>
  </r>
  <r>
    <x v="28"/>
    <n v="339030"/>
    <n v="81"/>
    <x v="13"/>
    <s v="MATERIAL LABORATORIAL"/>
    <s v="Lais Bastos - SEFAR/VPPIS"/>
    <m/>
    <m/>
    <x v="0"/>
    <s v="-"/>
    <s v="-"/>
    <x v="1"/>
    <x v="0"/>
  </r>
  <r>
    <x v="29"/>
    <n v="339039"/>
    <n v="1"/>
    <x v="24"/>
    <s v="Inscrição de servidores em curso"/>
    <s v="SGT"/>
    <n v="4800"/>
    <n v="4800"/>
    <x v="0"/>
    <s v="-"/>
    <s v="-"/>
    <x v="1"/>
    <x v="0"/>
  </r>
  <r>
    <x v="30"/>
    <n v="339039"/>
    <n v="1"/>
    <x v="25"/>
    <s v="Pagamento de anuidade para a   Associação Internacional de Institutos Nacionais de Saúde Pública - IANPHI."/>
    <s v="CRIS"/>
    <n v="15532.5"/>
    <n v="15532"/>
    <x v="0"/>
    <s v="-"/>
    <s v="-"/>
    <x v="1"/>
    <x v="0"/>
  </r>
  <r>
    <x v="31"/>
    <n v="339030"/>
    <n v="11"/>
    <x v="26"/>
    <s v="Alimentos"/>
    <s v="Creche e Presidência"/>
    <n v="30137.72"/>
    <n v="6518"/>
    <x v="0"/>
    <s v="-"/>
    <s v="-"/>
    <x v="1"/>
    <x v="2"/>
  </r>
  <r>
    <x v="32"/>
    <n v="339030"/>
    <n v="25"/>
    <x v="13"/>
    <s v="Alimentos"/>
    <s v="Creche e Presidência"/>
    <m/>
    <m/>
    <x v="0"/>
    <s v="-"/>
    <s v="-"/>
    <x v="1"/>
    <x v="2"/>
  </r>
  <r>
    <x v="33"/>
    <n v="339039"/>
    <n v="1"/>
    <x v="27"/>
    <s v="Contratação de Curso  EFD-Reinf, DCTFWEB e PER/DCOMP na modalidade on line."/>
    <s v="SGT/COGEAD"/>
    <n v="19500"/>
    <n v="19500"/>
    <x v="0"/>
    <s v="-"/>
    <s v="-"/>
    <x v="1"/>
    <x v="0"/>
  </r>
  <r>
    <x v="34"/>
    <n v="339039"/>
    <n v="1"/>
    <x v="28"/>
    <s v="Prestação de serviço de agenciamento de viagens, aéreo, terrestre e marinho"/>
    <s v="SIEX/COGEAD"/>
    <n v="1451000.99"/>
    <n v="1413302.37"/>
    <x v="0"/>
    <s v="-"/>
    <s v="-"/>
    <x v="1"/>
    <x v="2"/>
  </r>
  <r>
    <x v="35"/>
    <n v="339030"/>
    <n v="1"/>
    <x v="29"/>
    <s v="Aquisição de módulos de memória RAM - DDR4"/>
    <s v="COGETIC"/>
    <n v="677993.8"/>
    <n v="437000"/>
    <x v="0"/>
    <s v="-"/>
    <s v="-"/>
    <x v="1"/>
    <x v="1"/>
  </r>
  <r>
    <x v="36"/>
    <n v="339039"/>
    <n v="2"/>
    <x v="30"/>
    <s v="Congresso Nacional de Licitações e Contratos"/>
    <s v="COGEAD/SGT"/>
    <n v="21540"/>
    <n v="21540"/>
    <x v="0"/>
    <s v="-"/>
    <s v="-"/>
    <x v="1"/>
    <x v="0"/>
  </r>
  <r>
    <x v="37"/>
    <n v="339030"/>
    <n v="8"/>
    <x v="26"/>
    <s v="Aquisição de Gêneros alimenticios"/>
    <s v="Presidência e Creche"/>
    <n v="30137.919999999998"/>
    <n v="16244.79"/>
    <x v="0"/>
    <s v="-"/>
    <s v="-"/>
    <x v="1"/>
    <x v="2"/>
  </r>
  <r>
    <x v="38"/>
    <n v="339030"/>
    <n v="21"/>
    <x v="13"/>
    <s v="Aquisição de Gêneros alimenticios"/>
    <s v="Presidência e Creche"/>
    <m/>
    <m/>
    <x v="0"/>
    <s v="-"/>
    <s v="-"/>
    <x v="1"/>
    <x v="2"/>
  </r>
  <r>
    <x v="39"/>
    <n v="339039"/>
    <n v="1"/>
    <x v="31"/>
    <s v=" Contratação de empresa especializada em coleta de Resíduos classe I (Residuais de químicos; Recipientes contaminados (vidrarias, plásticos, etc) "/>
    <s v="FIOCRUZ MS"/>
    <n v="5000"/>
    <n v="3976.25"/>
    <x v="0"/>
    <s v="-"/>
    <s v="-"/>
    <x v="1"/>
    <x v="2"/>
  </r>
  <r>
    <x v="40"/>
    <n v="339039"/>
    <n v="1"/>
    <x v="32"/>
    <s v="Contratação de Curso"/>
    <s v="COGECOM"/>
    <n v="48000"/>
    <n v="48000"/>
    <x v="0"/>
    <s v="-"/>
    <s v="-"/>
    <x v="1"/>
    <x v="0"/>
  </r>
  <r>
    <x v="41"/>
    <n v="339030"/>
    <n v="3"/>
    <x v="33"/>
    <s v="Aquisição de Primes - PCR"/>
    <s v="Fiocruz- CE - Fiocruz MS"/>
    <n v="3707.96"/>
    <n v="3621"/>
    <x v="0"/>
    <s v="-"/>
    <s v="-"/>
    <x v="1"/>
    <x v="2"/>
  </r>
  <r>
    <x v="42"/>
    <n v="339039"/>
    <n v="1"/>
    <x v="34"/>
    <s v="Contratação de empresa para instalação de TV por assinatura"/>
    <s v="Presidencia "/>
    <n v="2804.07"/>
    <n v="2338.8000000000002"/>
    <x v="0"/>
    <s v="-"/>
    <s v="-"/>
    <x v="1"/>
    <x v="2"/>
  </r>
  <r>
    <x v="43"/>
    <n v="339039"/>
    <n v="1"/>
    <x v="35"/>
    <s v="Pagamento de inscrição no 57º congresso da Sociedade Brasileira de Medicina Tropical"/>
    <s v="Fiocruz/MS"/>
    <n v="1820"/>
    <n v="1820"/>
    <x v="0"/>
    <s v="-"/>
    <s v="-"/>
    <x v="1"/>
    <x v="0"/>
  </r>
  <r>
    <x v="44"/>
    <n v="339039"/>
    <n v="1"/>
    <x v="36"/>
    <s v="Projeto Fiotec - A_x000a_Modernização dos Processos de Trabalho e das Atividades da SAA"/>
    <s v="VPGDI/PR"/>
    <n v="24873000"/>
    <n v="24873000"/>
    <x v="0"/>
    <s v="-"/>
    <s v="-"/>
    <x v="1"/>
    <x v="2"/>
  </r>
  <r>
    <x v="45"/>
    <n v="449052"/>
    <n v="2"/>
    <x v="37"/>
    <s v=" Aquisição de equipamentos para o projeto  de inovação tecnológica de soluções para Cranioplastia Pós Craniotomia , visando a implantação da nova tecnologia no Sistema Único de Saúde"/>
    <s v="CDTS"/>
    <n v="56055.33"/>
    <n v="46990"/>
    <x v="0"/>
    <s v="-"/>
    <s v="-"/>
    <x v="1"/>
    <x v="1"/>
  </r>
  <r>
    <x v="46"/>
    <n v="339030"/>
    <n v="1"/>
    <x v="38"/>
    <s v="Aquisição de papel A4"/>
    <s v="SEAM/COGEAD"/>
    <n v="327280.8"/>
    <n v="323554"/>
    <x v="0"/>
    <s v="-"/>
    <s v="-"/>
    <x v="1"/>
    <x v="1"/>
  </r>
  <r>
    <x v="47"/>
    <n v="339030"/>
    <n v="1"/>
    <x v="13"/>
    <s v="Aquisição de papel A4"/>
    <s v="SEAM/COGEAD"/>
    <m/>
    <m/>
    <x v="0"/>
    <s v="-"/>
    <s v="-"/>
    <x v="1"/>
    <x v="1"/>
  </r>
  <r>
    <x v="48"/>
    <n v="339030"/>
    <n v="1"/>
    <x v="13"/>
    <s v="Aquisição de papel A4"/>
    <s v="SEAM/COGEAD"/>
    <m/>
    <m/>
    <x v="0"/>
    <s v="-"/>
    <s v="-"/>
    <x v="1"/>
    <x v="1"/>
  </r>
  <r>
    <x v="49"/>
    <n v="339030"/>
    <n v="1"/>
    <x v="13"/>
    <s v="Aquisição de papel A4"/>
    <s v="SEAM/COGEAD"/>
    <m/>
    <m/>
    <x v="0"/>
    <s v="-"/>
    <s v="-"/>
    <x v="1"/>
    <x v="1"/>
  </r>
  <r>
    <x v="50"/>
    <n v="339030"/>
    <n v="1"/>
    <x v="13"/>
    <s v="Aquisição de papel A4"/>
    <s v="SEAM/COGEAD"/>
    <m/>
    <m/>
    <x v="0"/>
    <s v="-"/>
    <s v="-"/>
    <x v="1"/>
    <x v="1"/>
  </r>
  <r>
    <x v="51"/>
    <n v="339030"/>
    <n v="1"/>
    <x v="13"/>
    <s v="Aquisição de papel A4"/>
    <s v="SEAM/COGEAD"/>
    <m/>
    <m/>
    <x v="0"/>
    <s v="-"/>
    <s v="-"/>
    <x v="1"/>
    <x v="1"/>
  </r>
  <r>
    <x v="52"/>
    <n v="339030"/>
    <n v="1"/>
    <x v="13"/>
    <s v="Aquisição de papel A4"/>
    <s v="SEAM/COGEAD"/>
    <m/>
    <m/>
    <x v="0"/>
    <s v="-"/>
    <s v="-"/>
    <x v="1"/>
    <x v="1"/>
  </r>
  <r>
    <x v="53"/>
    <n v="339030"/>
    <n v="1"/>
    <x v="13"/>
    <s v="Aquisição de papel A4"/>
    <s v="SEAM/COGEAD"/>
    <m/>
    <m/>
    <x v="0"/>
    <s v="-"/>
    <s v="-"/>
    <x v="1"/>
    <x v="1"/>
  </r>
  <r>
    <x v="54"/>
    <n v="339039"/>
    <n v="1"/>
    <x v="39"/>
    <s v="Serviços de Medição de Audiência de canal de televisão "/>
    <s v="Canal Saúde"/>
    <n v="149605.35999999999"/>
    <n v="149605.35999999999"/>
    <x v="0"/>
    <s v="-"/>
    <s v="-"/>
    <x v="1"/>
    <x v="0"/>
  </r>
  <r>
    <x v="55"/>
    <n v="339030"/>
    <n v="46"/>
    <x v="40"/>
    <s v="Aquisição de Gêneros alimenticios"/>
    <s v="Presidência e Creche"/>
    <n v="241546.46"/>
    <n v="241161.02"/>
    <x v="0"/>
    <s v="-"/>
    <s v="-"/>
    <x v="1"/>
    <x v="1"/>
  </r>
  <r>
    <x v="56"/>
    <n v="339030"/>
    <n v="1"/>
    <x v="13"/>
    <s v="Aquisição de Gêneros alimenticios"/>
    <s v="Presidência e Creche"/>
    <m/>
    <m/>
    <x v="0"/>
    <s v="-"/>
    <s v="-"/>
    <x v="1"/>
    <x v="1"/>
  </r>
  <r>
    <x v="57"/>
    <n v="339030"/>
    <n v="40"/>
    <x v="13"/>
    <s v="Aquisição de Gêneros alimenticios"/>
    <s v="Presidência e Creche"/>
    <m/>
    <m/>
    <x v="0"/>
    <s v="-"/>
    <s v="-"/>
    <x v="1"/>
    <x v="1"/>
  </r>
  <r>
    <x v="58"/>
    <n v="339039"/>
    <n v="1"/>
    <x v="41"/>
    <s v="PRESTACAO DE SERVICO DE SEGURO CONTRA ACIDENTES PESSOAIS COLETIVO,_x000a_CONFORME PROJETO BASICO"/>
    <s v="COGEPE"/>
    <n v="5125.6000000000004"/>
    <n v="2028"/>
    <x v="0"/>
    <s v="-"/>
    <s v="-"/>
    <x v="1"/>
    <x v="2"/>
  </r>
  <r>
    <x v="59"/>
    <n v="339039"/>
    <n v="1"/>
    <x v="42"/>
    <s v="PROJETO FIOTEC"/>
    <s v="PR/EPP"/>
    <n v="7068791.3200000003"/>
    <n v="7068791.3200000003"/>
    <x v="0"/>
    <s v="-"/>
    <s v="-"/>
    <x v="1"/>
    <x v="0"/>
  </r>
  <r>
    <x v="60"/>
    <n v="339039"/>
    <n v="1"/>
    <x v="43"/>
    <s v="Execução das atividades de apoio logístico, administrativo e gestão financeira do Projeto “Qualificação das Práticas Institucionais de Articulação e Comunicação com o Legislativo no Âmbito do Ministério da Saúde”. (FIOTEC)_x000a__x000a_ "/>
    <s v="PR/VPGDI"/>
    <n v="11084299"/>
    <n v="11084299"/>
    <x v="0"/>
    <s v="-"/>
    <s v="-"/>
    <x v="1"/>
    <x v="2"/>
  </r>
  <r>
    <x v="60"/>
    <n v="339039"/>
    <n v="1"/>
    <x v="13"/>
    <m/>
    <s v="PR/VPGDI"/>
    <m/>
    <m/>
    <x v="0"/>
    <s v="-"/>
    <s v="-"/>
    <x v="1"/>
    <x v="2"/>
  </r>
  <r>
    <x v="61"/>
    <n v="339039"/>
    <n v="1"/>
    <x v="44"/>
    <s v="Projeto Fiotec - Promoção da saúde na perspectiva da intersetorialidade, da gestão participativa socioambiental e do direito à cidade em Petrópolis"/>
    <s v="PR/EPI"/>
    <n v="3078618.18"/>
    <n v="3078618.18"/>
    <x v="0"/>
    <s v="-"/>
    <s v="-"/>
    <x v="1"/>
    <x v="2"/>
  </r>
  <r>
    <x v="62"/>
    <m/>
    <n v="1"/>
    <x v="45"/>
    <s v="Contratação de  Serviços de Programação, Comunicação e Veiculação do Sinal Audiovisual do Canal Saúde/Fiocruz "/>
    <s v="Canal Saúde"/>
    <n v="0"/>
    <n v="0"/>
    <x v="1"/>
    <d v="2022-06-22T00:00:00"/>
    <n v="10"/>
    <x v="2"/>
    <x v="4"/>
  </r>
  <r>
    <x v="62"/>
    <m/>
    <n v="1"/>
    <x v="46"/>
    <s v="Serviço de seguro para equipamentos do Canal Saúde"/>
    <s v="Canal Saúde"/>
    <n v="0"/>
    <n v="0"/>
    <x v="2"/>
    <d v="2022-05-31T00:00:00"/>
    <n v="26"/>
    <x v="3"/>
    <x v="4"/>
  </r>
  <r>
    <x v="63"/>
    <n v="339035"/>
    <n v="1"/>
    <x v="47"/>
    <s v="Contratação de serviços especializados em propriedade intelectual"/>
    <s v="GESTEC"/>
    <n v="2495355.5299999998"/>
    <n v="0"/>
    <x v="3"/>
    <d v="2022-06-14T00:00:00"/>
    <n v="16"/>
    <x v="4"/>
    <x v="4"/>
  </r>
  <r>
    <x v="64"/>
    <n v="339030"/>
    <n v="30"/>
    <x v="48"/>
    <s v="Alimentos"/>
    <s v="Creche e Presidência"/>
    <n v="0"/>
    <n v="0"/>
    <x v="1"/>
    <d v="2021-12-29T00:00:00"/>
    <n v="135"/>
    <x v="2"/>
    <x v="5"/>
  </r>
  <r>
    <x v="65"/>
    <n v="339030"/>
    <n v="5"/>
    <x v="13"/>
    <s v="Alimentos"/>
    <s v="Creche e Presidência"/>
    <n v="0"/>
    <n v="0"/>
    <x v="1"/>
    <d v="2021-12-29T00:00:00"/>
    <n v="135"/>
    <x v="2"/>
    <x v="5"/>
  </r>
  <r>
    <x v="66"/>
    <n v="339030"/>
    <n v="30"/>
    <x v="13"/>
    <s v="Alimentos"/>
    <s v="Creche e Presidência"/>
    <n v="0"/>
    <n v="0"/>
    <x v="1"/>
    <d v="2021-12-29T00:00:00"/>
    <n v="135"/>
    <x v="2"/>
    <x v="5"/>
  </r>
  <r>
    <x v="67"/>
    <n v="339030"/>
    <n v="30"/>
    <x v="13"/>
    <s v="Alimentos"/>
    <s v="Creche e Presidência"/>
    <n v="0"/>
    <n v="0"/>
    <x v="1"/>
    <d v="2021-12-29T00:00:00"/>
    <n v="135"/>
    <x v="2"/>
    <x v="5"/>
  </r>
  <r>
    <x v="68"/>
    <n v="339030"/>
    <n v="35"/>
    <x v="13"/>
    <s v="Alimentos"/>
    <s v="Creche e Presidência"/>
    <n v="0"/>
    <n v="0"/>
    <x v="1"/>
    <d v="2021-12-29T00:00:00"/>
    <n v="135"/>
    <x v="2"/>
    <x v="5"/>
  </r>
  <r>
    <x v="69"/>
    <n v="339030"/>
    <n v="11"/>
    <x v="13"/>
    <s v="Alimentos"/>
    <s v="Creche e Presidência"/>
    <n v="0"/>
    <n v="0"/>
    <x v="1"/>
    <d v="2021-12-29T00:00:00"/>
    <n v="135"/>
    <x v="2"/>
    <x v="5"/>
  </r>
  <r>
    <x v="70"/>
    <n v="339030"/>
    <n v="20"/>
    <x v="13"/>
    <s v="Alimentos"/>
    <s v="Creche e Presidência"/>
    <n v="0"/>
    <n v="0"/>
    <x v="1"/>
    <d v="2021-12-29T00:00:00"/>
    <n v="135"/>
    <x v="2"/>
    <x v="5"/>
  </r>
  <r>
    <x v="71"/>
    <n v="339030"/>
    <n v="21"/>
    <x v="13"/>
    <s v="Alimentos"/>
    <s v="Creche e Presidência"/>
    <n v="0"/>
    <n v="0"/>
    <x v="1"/>
    <d v="2021-12-29T00:00:00"/>
    <n v="135"/>
    <x v="2"/>
    <x v="5"/>
  </r>
  <r>
    <x v="72"/>
    <n v="339030"/>
    <n v="6"/>
    <x v="13"/>
    <s v="Alimentos"/>
    <s v="Creche e Presidência"/>
    <n v="0"/>
    <n v="0"/>
    <x v="1"/>
    <d v="2021-12-29T00:00:00"/>
    <n v="135"/>
    <x v="2"/>
    <x v="5"/>
  </r>
  <r>
    <x v="73"/>
    <n v="339030"/>
    <n v="17"/>
    <x v="13"/>
    <s v="Alimentos"/>
    <s v="Creche e Presidência"/>
    <n v="0"/>
    <n v="0"/>
    <x v="1"/>
    <d v="2021-12-29T00:00:00"/>
    <n v="135"/>
    <x v="2"/>
    <x v="5"/>
  </r>
  <r>
    <x v="74"/>
    <n v="339030"/>
    <n v="17"/>
    <x v="13"/>
    <s v="Alimentos"/>
    <s v="Creche e Presidência"/>
    <n v="0"/>
    <n v="0"/>
    <x v="1"/>
    <d v="2021-12-29T00:00:00"/>
    <n v="135"/>
    <x v="2"/>
    <x v="5"/>
  </r>
  <r>
    <x v="75"/>
    <n v="339030"/>
    <n v="59"/>
    <x v="13"/>
    <s v="Alimentos"/>
    <s v="Creche e Presidência"/>
    <n v="0"/>
    <n v="0"/>
    <x v="1"/>
    <d v="2021-12-29T00:00:00"/>
    <n v="135"/>
    <x v="2"/>
    <x v="5"/>
  </r>
  <r>
    <x v="76"/>
    <n v="339030"/>
    <n v="13"/>
    <x v="13"/>
    <s v="Alimentos"/>
    <s v="Creche e Presidência"/>
    <n v="0"/>
    <n v="0"/>
    <x v="1"/>
    <d v="2021-12-29T00:00:00"/>
    <n v="135"/>
    <x v="2"/>
    <x v="5"/>
  </r>
  <r>
    <x v="77"/>
    <n v="339030"/>
    <n v="13"/>
    <x v="13"/>
    <s v="Alimentos"/>
    <s v="Creche e Presidência"/>
    <n v="0"/>
    <n v="0"/>
    <x v="1"/>
    <d v="2021-12-29T00:00:00"/>
    <n v="135"/>
    <x v="2"/>
    <x v="5"/>
  </r>
  <r>
    <x v="78"/>
    <n v="339030"/>
    <n v="4"/>
    <x v="13"/>
    <s v="Alimentos"/>
    <s v="Creche e Presidência"/>
    <n v="0"/>
    <n v="0"/>
    <x v="1"/>
    <d v="2021-12-29T00:00:00"/>
    <n v="135"/>
    <x v="2"/>
    <x v="5"/>
  </r>
  <r>
    <x v="79"/>
    <n v="339030"/>
    <n v="51"/>
    <x v="13"/>
    <s v="Alimentos"/>
    <s v="Creche e Presidência"/>
    <n v="0"/>
    <n v="0"/>
    <x v="1"/>
    <d v="2021-12-29T00:00:00"/>
    <n v="135"/>
    <x v="2"/>
    <x v="5"/>
  </r>
  <r>
    <x v="80"/>
    <n v="339030"/>
    <n v="13"/>
    <x v="13"/>
    <s v="Alimentos"/>
    <s v="Creche e Presidência"/>
    <n v="0"/>
    <n v="0"/>
    <x v="1"/>
    <d v="2021-12-29T00:00:00"/>
    <n v="135"/>
    <x v="2"/>
    <x v="5"/>
  </r>
  <r>
    <x v="81"/>
    <n v="339030"/>
    <n v="7"/>
    <x v="13"/>
    <s v="Alimentos"/>
    <s v="Creche e Presidência"/>
    <n v="0"/>
    <n v="0"/>
    <x v="1"/>
    <d v="2021-12-29T00:00:00"/>
    <n v="135"/>
    <x v="2"/>
    <x v="5"/>
  </r>
  <r>
    <x v="82"/>
    <n v="339030"/>
    <n v="1"/>
    <x v="13"/>
    <s v="Alimentos"/>
    <s v="Creche e Presidência"/>
    <n v="0"/>
    <n v="0"/>
    <x v="1"/>
    <d v="2021-12-29T00:00:00"/>
    <n v="135"/>
    <x v="2"/>
    <x v="5"/>
  </r>
  <r>
    <x v="83"/>
    <n v="339030"/>
    <n v="6"/>
    <x v="13"/>
    <s v="Alimentos"/>
    <s v="Creche e Presidência"/>
    <n v="0"/>
    <n v="0"/>
    <x v="1"/>
    <d v="2021-12-29T00:00:00"/>
    <n v="135"/>
    <x v="2"/>
    <x v="5"/>
  </r>
  <r>
    <x v="84"/>
    <n v="339030"/>
    <n v="50"/>
    <x v="13"/>
    <s v="Alimentos"/>
    <s v="Creche e Presidência"/>
    <n v="0"/>
    <n v="0"/>
    <x v="1"/>
    <d v="2021-12-29T00:00:00"/>
    <n v="135"/>
    <x v="2"/>
    <x v="5"/>
  </r>
  <r>
    <x v="62"/>
    <m/>
    <n v="67"/>
    <x v="49"/>
    <s v="Materiais de TIC não adquiridos no processo do Almoxarifado Virtual Nacional – AVN."/>
    <s v="Diversos"/>
    <n v="0"/>
    <n v="0"/>
    <x v="4"/>
    <d v="2022-04-08T00:00:00"/>
    <n v="63"/>
    <x v="5"/>
    <x v="6"/>
  </r>
  <r>
    <x v="62"/>
    <m/>
    <n v="7"/>
    <x v="50"/>
    <s v="Materiais diversos que não pertençam aos grupos já consolidados anteriormente (Outros Materiais)"/>
    <s v="Diversos"/>
    <n v="0"/>
    <n v="0"/>
    <x v="4"/>
    <d v="2022-05-06T00:00:00"/>
    <n v="43"/>
    <x v="5"/>
    <x v="6"/>
  </r>
  <r>
    <x v="85"/>
    <n v="449052"/>
    <n v="32"/>
    <x v="51"/>
    <s v="Aquisição de mobiliário"/>
    <s v="FIOCRUZ / CEARÁ"/>
    <n v="0"/>
    <n v="0"/>
    <x v="2"/>
    <d v="2021-11-25T00:00:00"/>
    <n v="159"/>
    <x v="6"/>
    <x v="5"/>
  </r>
  <r>
    <x v="86"/>
    <n v="339039"/>
    <n v="2"/>
    <x v="52"/>
    <s v="Prestação dos serviços de armazenagem, gerenciamento, controle de estoque e transporte incluída a arrumação dos livros publicados e a serem publicados pela Editora Fiocruz."/>
    <s v="COGEPLAN/EDITORA FIOCRUZ"/>
    <n v="432114.36"/>
    <n v="0"/>
    <x v="3"/>
    <d v="2022-07-04T00:00:00"/>
    <n v="2"/>
    <x v="7"/>
    <x v="4"/>
  </r>
  <r>
    <x v="62"/>
    <m/>
    <n v="1"/>
    <x v="53"/>
    <s v="Prestação de serviço de concessão onerosa de uso a empresa especializada no preparo e fornecimento de serviço de restaurante para a exploração comercial de espaço destinado a instalação de Bistro, conforme TR.(CASA DE CHÁ)"/>
    <s v="COGEPE"/>
    <n v="0"/>
    <n v="0"/>
    <x v="2"/>
    <d v="2022-06-07T00:00:00"/>
    <n v="21"/>
    <x v="8"/>
    <x v="4"/>
  </r>
  <r>
    <x v="62"/>
    <m/>
    <n v="287"/>
    <x v="54"/>
    <s v=" Aquisição de Equipamentos de Laboratório 2022"/>
    <s v="Diversos"/>
    <n v="0"/>
    <n v="0"/>
    <x v="4"/>
    <d v="2022-04-20T00:00:00"/>
    <n v="55"/>
    <x v="9"/>
    <x v="6"/>
  </r>
  <r>
    <x v="62"/>
    <m/>
    <n v="52"/>
    <x v="55"/>
    <s v="Aquisição de mobiliário 2022"/>
    <s v="Diversos"/>
    <n v="0"/>
    <n v="0"/>
    <x v="4"/>
    <d v="2022-06-07T00:00:00"/>
    <n v="21"/>
    <x v="5"/>
    <x v="6"/>
  </r>
  <r>
    <x v="87"/>
    <n v="339039"/>
    <n v="3"/>
    <x v="56"/>
    <s v="Contratação de empresa para agenciamento de passagens aéreas internacionais e seguro viagem e passagens nacionais para trechos não  cobertos pelo cia aéreas  credenciadas "/>
    <s v="Cogead/Decom"/>
    <n v="1625124.5"/>
    <n v="0"/>
    <x v="3"/>
    <d v="2022-07-05T00:00:00"/>
    <n v="1"/>
    <x v="10"/>
    <x v="4"/>
  </r>
  <r>
    <x v="88"/>
    <n v="339030"/>
    <n v="7"/>
    <x v="57"/>
    <s v="Aquisição Linhagem Celular"/>
    <s v="IOC"/>
    <n v="91963.19"/>
    <n v="0"/>
    <x v="2"/>
    <d v="2021-07-23T00:00:00"/>
    <n v="248"/>
    <x v="11"/>
    <x v="0"/>
  </r>
  <r>
    <x v="89"/>
    <n v="339040"/>
    <n v="1"/>
    <x v="58"/>
    <s v="Licença Uso Software"/>
    <s v="COGETIC"/>
    <s v="-"/>
    <n v="0"/>
    <x v="2"/>
    <d v="2021-03-19T00:00:00"/>
    <n v="338"/>
    <x v="12"/>
    <x v="0"/>
  </r>
  <r>
    <x v="90"/>
    <n v="339039"/>
    <n v="1"/>
    <x v="59"/>
    <s v="Aquisição Termocirculador"/>
    <s v="IOC"/>
    <n v="274521.59999999998"/>
    <n v="0"/>
    <x v="2"/>
    <d v="2021-06-24T00:00:00"/>
    <n v="269"/>
    <x v="13"/>
    <x v="0"/>
  </r>
  <r>
    <x v="91"/>
    <n v="339040"/>
    <n v="1"/>
    <x v="60"/>
    <s v="Solução Integrada de Gerenciamento de Serviços de TIC"/>
    <s v="COGETIC"/>
    <n v="0"/>
    <n v="0"/>
    <x v="1"/>
    <d v="2022-04-04T00:00:00"/>
    <n v="67"/>
    <x v="2"/>
    <x v="4"/>
  </r>
  <r>
    <x v="92"/>
    <n v="339039"/>
    <n v="2"/>
    <x v="61"/>
    <s v="Contratação de Curso"/>
    <s v="COGECOM"/>
    <n v="82900"/>
    <n v="0"/>
    <x v="3"/>
    <d v="2022-05-25T00:00:00"/>
    <n v="30"/>
    <x v="10"/>
    <x v="0"/>
  </r>
  <r>
    <x v="93"/>
    <n v="339039"/>
    <n v="10"/>
    <x v="62"/>
    <s v="Prestação dos serviços de impressão e acabamento de livros, inclusos papéis de capa e miolo, a serem publicados pela Editora Fiocruz"/>
    <s v="COGEPLAN/EDITORA FIOCRUZ"/>
    <n v="929938.98"/>
    <n v="0"/>
    <x v="1"/>
    <d v="2022-06-24T00:00:00"/>
    <n v="8"/>
    <x v="2"/>
    <x v="4"/>
  </r>
  <r>
    <x v="62"/>
    <m/>
    <n v="58"/>
    <x v="63"/>
    <s v="Material Permanente "/>
    <s v="Diversos"/>
    <n v="0"/>
    <n v="0"/>
    <x v="4"/>
    <d v="2022-05-12T00:00:00"/>
    <n v="39"/>
    <x v="14"/>
    <x v="6"/>
  </r>
  <r>
    <x v="62"/>
    <m/>
    <n v="132"/>
    <x v="64"/>
    <s v="EPI"/>
    <s v="Diversos"/>
    <n v="0"/>
    <n v="0"/>
    <x v="4"/>
    <d v="2022-04-19T00:00:00"/>
    <n v="56"/>
    <x v="14"/>
    <x v="6"/>
  </r>
  <r>
    <x v="62"/>
    <m/>
    <n v="27"/>
    <x v="65"/>
    <s v="Livros e Materiais de Expediente Não Adquiridos no AVN"/>
    <s v="Diversos"/>
    <n v="0"/>
    <n v="0"/>
    <x v="4"/>
    <d v="2022-05-06T00:00:00"/>
    <n v="43"/>
    <x v="5"/>
    <x v="6"/>
  </r>
  <r>
    <x v="94"/>
    <n v="449052"/>
    <n v="14"/>
    <x v="66"/>
    <s v="Aquisição de Cine, foto  e som "/>
    <s v="Diversos"/>
    <n v="816713"/>
    <n v="0"/>
    <x v="1"/>
    <d v="2022-05-16T00:00:00"/>
    <n v="37"/>
    <x v="2"/>
    <x v="4"/>
  </r>
  <r>
    <x v="95"/>
    <n v="449052"/>
    <n v="1"/>
    <x v="13"/>
    <m/>
    <m/>
    <m/>
    <m/>
    <x v="1"/>
    <d v="2022-05-16T00:00:00"/>
    <n v="37"/>
    <x v="2"/>
    <x v="4"/>
  </r>
  <r>
    <x v="96"/>
    <n v="449052"/>
    <n v="3"/>
    <x v="13"/>
    <m/>
    <m/>
    <m/>
    <m/>
    <x v="1"/>
    <d v="2022-05-16T00:00:00"/>
    <n v="37"/>
    <x v="2"/>
    <x v="4"/>
  </r>
  <r>
    <x v="97"/>
    <n v="339030"/>
    <n v="1"/>
    <x v="13"/>
    <m/>
    <m/>
    <m/>
    <m/>
    <x v="1"/>
    <d v="2022-05-16T00:00:00"/>
    <n v="37"/>
    <x v="2"/>
    <x v="4"/>
  </r>
  <r>
    <x v="98"/>
    <n v="449052"/>
    <n v="1"/>
    <x v="13"/>
    <m/>
    <m/>
    <m/>
    <m/>
    <x v="1"/>
    <d v="2022-05-16T00:00:00"/>
    <n v="37"/>
    <x v="2"/>
    <x v="4"/>
  </r>
  <r>
    <x v="99"/>
    <n v="449052"/>
    <n v="3"/>
    <x v="13"/>
    <m/>
    <m/>
    <m/>
    <m/>
    <x v="1"/>
    <d v="2022-05-16T00:00:00"/>
    <n v="37"/>
    <x v="2"/>
    <x v="4"/>
  </r>
  <r>
    <x v="100"/>
    <n v="449052"/>
    <n v="8"/>
    <x v="13"/>
    <m/>
    <m/>
    <m/>
    <m/>
    <x v="1"/>
    <d v="2022-05-16T00:00:00"/>
    <n v="37"/>
    <x v="2"/>
    <x v="4"/>
  </r>
  <r>
    <x v="101"/>
    <n v="449052"/>
    <n v="1"/>
    <x v="13"/>
    <m/>
    <m/>
    <m/>
    <m/>
    <x v="1"/>
    <d v="2022-05-16T00:00:00"/>
    <n v="37"/>
    <x v="2"/>
    <x v="4"/>
  </r>
  <r>
    <x v="62"/>
    <m/>
    <n v="78"/>
    <x v="67"/>
    <s v="Aquisção de mat. De limpeza, copa, cozinha, cama, mesa e banho"/>
    <s v="Diversos"/>
    <n v="0"/>
    <n v="0"/>
    <x v="4"/>
    <d v="2022-07-01T00:00:00"/>
    <n v="3"/>
    <x v="15"/>
    <x v="4"/>
  </r>
  <r>
    <x v="62"/>
    <m/>
    <n v="73"/>
    <x v="68"/>
    <s v="Consolidadção de demandas de infrainstrutura"/>
    <s v="Diversos"/>
    <n v="0"/>
    <n v="0"/>
    <x v="2"/>
    <d v="2022-06-08T00:00:00"/>
    <n v="20"/>
    <x v="16"/>
    <x v="4"/>
  </r>
  <r>
    <x v="102"/>
    <n v="339030"/>
    <n v="1"/>
    <x v="69"/>
    <s v="Aquisição de Reagentes"/>
    <s v="Fiocruz/MS"/>
    <n v="29000"/>
    <n v="0"/>
    <x v="2"/>
    <d v="2022-06-20T00:00:00"/>
    <n v="12"/>
    <x v="17"/>
    <x v="2"/>
  </r>
  <r>
    <x v="103"/>
    <n v="339040"/>
    <n v="1"/>
    <x v="70"/>
    <s v="Serviço de software para o Sistema de Gestão da Qualidade"/>
    <s v="AGEQUALI"/>
    <n v="10000"/>
    <n v="0"/>
    <x v="1"/>
    <d v="2022-06-13T00:00:00"/>
    <n v="17"/>
    <x v="2"/>
    <x v="2"/>
  </r>
  <r>
    <x v="104"/>
    <n v="339039"/>
    <n v="1"/>
    <x v="71"/>
    <s v="Projeto Fiotec - FORTALECIMENTO DO SUS"/>
    <s v="PR/EPP"/>
    <n v="234910"/>
    <n v="234910"/>
    <x v="3"/>
    <d v="2022-07-01T00:00:00"/>
    <n v="3"/>
    <x v="18"/>
    <x v="2"/>
  </r>
  <r>
    <x v="105"/>
    <n v="339039"/>
    <n v="1"/>
    <x v="72"/>
    <s v="Projeto Fiotec - Programa de Incentivo ao Desenvolvimento Institucional da Vice-presidência de Ambiente, Atenção e Promoção da Saúde – VPAAPS – (PIDI)"/>
    <s v="PR/EPP"/>
    <n v="6337891.0099999998"/>
    <n v="6337891.0099999998"/>
    <x v="3"/>
    <d v="2022-07-01T00:00:00"/>
    <n v="3"/>
    <x v="19"/>
    <x v="2"/>
  </r>
  <r>
    <x v="62"/>
    <m/>
    <n v="18"/>
    <x v="73"/>
    <s v="Aquisição de Gás e outros materiais engarrafados"/>
    <s v="Diversos"/>
    <n v="0"/>
    <n v="0"/>
    <x v="4"/>
    <d v="2022-06-07T00:00:00"/>
    <n v="21"/>
    <x v="5"/>
    <x v="6"/>
  </r>
  <r>
    <x v="62"/>
    <m/>
    <n v="5"/>
    <x v="74"/>
    <s v="Carimbos e Refil"/>
    <s v="Presidência"/>
    <n v="0"/>
    <n v="0"/>
    <x v="4"/>
    <d v="2022-06-27T00:00:00"/>
    <n v="7"/>
    <x v="5"/>
    <x v="2"/>
  </r>
  <r>
    <x v="62"/>
    <n v="339039"/>
    <n v="1"/>
    <x v="75"/>
    <s v="Inscrição de servidora em MBA"/>
    <s v="CDTS/VPPIS/PR"/>
    <n v="0"/>
    <n v="0"/>
    <x v="2"/>
    <d v="2022-07-05T00:00:00"/>
    <n v="1"/>
    <x v="20"/>
    <x v="0"/>
  </r>
  <r>
    <x v="106"/>
    <n v="339039"/>
    <n v="1"/>
    <x v="76"/>
    <s v="Contratação de Serviço de manutenção em Relógio datador"/>
    <s v="SEPROT"/>
    <n v="2700"/>
    <n v="0"/>
    <x v="1"/>
    <d v="2022-06-08T00:00:00"/>
    <n v="20"/>
    <x v="2"/>
    <x v="2"/>
  </r>
  <r>
    <x v="107"/>
    <n v="339039"/>
    <n v="1"/>
    <x v="77"/>
    <s v="Contratação de Agente de cargas internacional"/>
    <s v="SIEX/COGEAD"/>
    <n v="0"/>
    <n v="0"/>
    <x v="1"/>
    <d v="2022-06-15T00:00:00"/>
    <n v="15"/>
    <x v="2"/>
    <x v="4"/>
  </r>
  <r>
    <x v="62"/>
    <m/>
    <n v="1"/>
    <x v="78"/>
    <s v="CONTRAÇÃO DE SERVIÇO DE MANUTENÇÃO EM ARQUIVOS DESLIZANTES"/>
    <s v="SAM/COGEAD"/>
    <n v="11220"/>
    <n v="0"/>
    <x v="1"/>
    <d v="2022-06-24T00:00:00"/>
    <n v="8"/>
    <x v="2"/>
    <x v="2"/>
  </r>
  <r>
    <x v="62"/>
    <m/>
    <n v="62"/>
    <x v="79"/>
    <s v="Aquisição de materiais hospitalares e aparelhos de medição "/>
    <s v="Diversos"/>
    <n v="0"/>
    <n v="0"/>
    <x v="4"/>
    <d v="2022-07-04T00:00:00"/>
    <n v="2"/>
    <x v="15"/>
    <x v="6"/>
  </r>
  <r>
    <x v="62"/>
    <m/>
    <n v="73"/>
    <x v="80"/>
    <s v="Aquisição de material laboratorial (reagentes e detergentes) "/>
    <s v="Diversos"/>
    <n v="0"/>
    <n v="0"/>
    <x v="4"/>
    <d v="2022-06-09T00:00:00"/>
    <n v="19"/>
    <x v="5"/>
    <x v="6"/>
  </r>
  <r>
    <x v="62"/>
    <m/>
    <n v="131"/>
    <x v="81"/>
    <s v="Aquisição de materiais químicos "/>
    <s v="Diversos"/>
    <n v="0"/>
    <n v="0"/>
    <x v="4"/>
    <d v="2022-05-12T00:00:00"/>
    <n v="39"/>
    <x v="5"/>
    <x v="6"/>
  </r>
  <r>
    <x v="62"/>
    <m/>
    <n v="129"/>
    <x v="82"/>
    <s v="Aquisição de materiais químicos "/>
    <s v="Diversos"/>
    <n v="0"/>
    <n v="0"/>
    <x v="4"/>
    <d v="2022-07-04T00:00:00"/>
    <n v="2"/>
    <x v="21"/>
    <x v="6"/>
  </r>
  <r>
    <x v="62"/>
    <m/>
    <n v="191"/>
    <x v="83"/>
    <s v="Aquisição de material laboratorial "/>
    <s v="Diversos"/>
    <n v="0"/>
    <n v="0"/>
    <x v="4"/>
    <d v="2022-05-12T00:00:00"/>
    <n v="39"/>
    <x v="5"/>
    <x v="6"/>
  </r>
  <r>
    <x v="62"/>
    <n v="339039"/>
    <n v="1"/>
    <x v="84"/>
    <s v=" CONTRATAÇÃO DE SERVIÇO DE MANUTENÇÃO EM LEITOR E COPIADOR DE MICROFILME "/>
    <s v="SAM/COGEAD"/>
    <n v="0"/>
    <n v="0"/>
    <x v="1"/>
    <d v="2022-06-28T00:00:00"/>
    <n v="6"/>
    <x v="22"/>
    <x v="2"/>
  </r>
  <r>
    <x v="108"/>
    <n v="339039"/>
    <n v="1"/>
    <x v="85"/>
    <s v=" Produção e oferta de 2.000 vagas do Curso Autoinstrucional de “Aperfeiçoamento em Gerência de Serviços de Atenção Primária à Saúde”, na modalidade EAD, para gerente de estabelecimento de saúde da APS "/>
    <s v="VPGDI/PR"/>
    <n v="1269000"/>
    <n v="1269000"/>
    <x v="2"/>
    <d v="2022-06-21T00:00:00"/>
    <n v="11"/>
    <x v="23"/>
    <x v="2"/>
  </r>
  <r>
    <x v="109"/>
    <n v="339039"/>
    <n v="1"/>
    <x v="86"/>
    <s v="PROJETO FIOTEC - O projeto Implementação de Ações para o Fortalecimento de Práticas Socioambientais - Crescendo com Manguinhos 2022"/>
    <s v="PR/CCPS"/>
    <n v="455806.6"/>
    <n v="455806.6"/>
    <x v="3"/>
    <d v="2022-07-01T00:00:00"/>
    <n v="3"/>
    <x v="20"/>
    <x v="2"/>
  </r>
  <r>
    <x v="110"/>
    <n v="339039"/>
    <n v="1"/>
    <x v="87"/>
    <s v="PROJETO FIOTEC - “Pessoas com deficiência, território e políticas públicas: um estudo com_x000a_abordagem interseccional de raça e gênero em território vulnerabilizado”."/>
    <s v="PR/CCPS"/>
    <n v="1000000"/>
    <n v="0"/>
    <x v="3"/>
    <d v="2022-06-28T00:00:00"/>
    <n v="6"/>
    <x v="24"/>
    <x v="2"/>
  </r>
  <r>
    <x v="111"/>
    <n v="339039"/>
    <n v="1"/>
    <x v="88"/>
    <s v="PROJETO FIOTEC - “Inovação e Tecnologias em Promoção da Saúde&quot;"/>
    <s v="PR/EPP"/>
    <n v="363118.28"/>
    <n v="363118.28"/>
    <x v="3"/>
    <d v="2022-06-30T00:00:00"/>
    <n v="4"/>
    <x v="24"/>
    <x v="2"/>
  </r>
  <r>
    <x v="112"/>
    <n v="449052"/>
    <n v="1"/>
    <x v="89"/>
    <s v="Aquisição de computadores para Centro de Pesquisa, Inovação e Vigilância em Covid-19 e Emergências Sanitárias."/>
    <s v="PR/VPGDI"/>
    <n v="617500"/>
    <n v="0"/>
    <x v="3"/>
    <d v="2022-06-27T00:00:00"/>
    <n v="7"/>
    <x v="25"/>
    <x v="4"/>
  </r>
  <r>
    <x v="113"/>
    <s v="Em porcentagem"/>
    <s v="Total de itens "/>
    <x v="90"/>
    <s v="Total de processos "/>
    <s v="Em porcentagem"/>
    <m/>
    <m/>
    <x v="5"/>
    <m/>
    <m/>
    <x v="26"/>
    <x v="7"/>
  </r>
  <r>
    <x v="114"/>
    <n v="1"/>
    <n v="2344"/>
    <x v="91"/>
    <n v="90"/>
    <n v="1"/>
    <m/>
    <m/>
    <x v="5"/>
    <m/>
    <m/>
    <x v="26"/>
    <x v="7"/>
  </r>
  <r>
    <x v="115"/>
    <s v="Em porcentagem"/>
    <s v="Total de itens em andamento"/>
    <x v="90"/>
    <s v="Total de processos em andamento"/>
    <s v="Em porcentagem"/>
    <m/>
    <m/>
    <x v="5"/>
    <m/>
    <m/>
    <x v="26"/>
    <x v="7"/>
  </r>
  <r>
    <x v="116"/>
    <n v="0.44247787610619471"/>
    <n v="1938"/>
    <x v="92"/>
    <n v="45"/>
    <n v="0.5"/>
    <m/>
    <m/>
    <x v="5"/>
    <m/>
    <m/>
    <x v="26"/>
    <x v="7"/>
  </r>
  <r>
    <x v="117"/>
    <s v="Em porcentagem"/>
    <s v="Total de itens finalizados"/>
    <x v="90"/>
    <s v="Total de processos finalizados"/>
    <s v="Em porcentagem"/>
    <m/>
    <m/>
    <x v="5"/>
    <m/>
    <m/>
    <x v="26"/>
    <x v="7"/>
  </r>
  <r>
    <x v="118"/>
    <n v="0.53982300884955747"/>
    <n v="404"/>
    <x v="93"/>
    <n v="43"/>
    <n v="0.4777777777777778"/>
    <m/>
    <m/>
    <x v="5"/>
    <m/>
    <m/>
    <x v="26"/>
    <x v="7"/>
  </r>
  <r>
    <x v="119"/>
    <s v="Em porcentagem"/>
    <s v="Total de itens devolvidos"/>
    <x v="90"/>
    <s v="Total de processos devolvidos"/>
    <s v="Em porcentagem"/>
    <m/>
    <m/>
    <x v="5"/>
    <m/>
    <m/>
    <x v="26"/>
    <x v="7"/>
  </r>
  <r>
    <x v="120"/>
    <n v="1.7699115044247787E-2"/>
    <n v="2"/>
    <x v="94"/>
    <n v="2"/>
    <n v="2.2222222222222223E-2"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  <r>
    <x v="62"/>
    <m/>
    <m/>
    <x v="13"/>
    <m/>
    <m/>
    <m/>
    <m/>
    <x v="5"/>
    <m/>
    <m/>
    <x v="26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ela dinâmica17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172">
  <location ref="A3:C8" firstHeaderRow="0" firstDataRow="1" firstDataCol="1" rowPageCount="1" colPageCount="1"/>
  <pivotFields count="13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axis="axisPage" multipleItemSelectionAllowed="1" showAll="0">
      <items count="29">
        <item m="1" x="27"/>
        <item x="26"/>
        <item x="2"/>
        <item h="1" x="1"/>
        <item x="6"/>
        <item x="14"/>
        <item h="1" x="0"/>
        <item x="9"/>
        <item x="4"/>
        <item x="5"/>
        <item x="8"/>
        <item x="16"/>
        <item x="10"/>
        <item x="22"/>
        <item x="3"/>
        <item x="7"/>
        <item x="11"/>
        <item x="12"/>
        <item x="13"/>
        <item x="15"/>
        <item x="17"/>
        <item x="18"/>
        <item x="20"/>
        <item x="21"/>
        <item x="23"/>
        <item x="24"/>
        <item x="25"/>
        <item x="19"/>
        <item t="default"/>
      </items>
    </pivotField>
    <pivotField axis="axisRow" multipleItemSelectionAllowed="1" showAll="0" sortType="ascending">
      <items count="10">
        <item sd="0" x="0"/>
        <item sd="0" x="4"/>
        <item sd="0" x="5"/>
        <item h="1" sd="0" x="7"/>
        <item h="1" m="1" x="8"/>
        <item x="3"/>
        <item h="1" sd="0" x="6"/>
        <item sd="0" x="1"/>
        <item sd="0"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12"/>
  </rowFields>
  <rowItems count="5">
    <i>
      <x/>
    </i>
    <i>
      <x v="8"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pageFields count="1">
    <pageField fld="11" hier="-1"/>
  </pageFields>
  <dataFields count="2">
    <dataField name="Contagem de Pedido nº" fld="0" subtotal="count" baseField="0" baseItem="3239"/>
    <dataField name="Contagem de Pedido nº2" fld="0" subtotal="count" showDataAs="percentOfTotal" baseField="12" baseItem="0" numFmtId="10"/>
  </dataFields>
  <chartFormats count="7">
    <chartFormat chart="1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1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9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2" format="1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5" format="1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9" format="1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1000000}" name="Tabela dinâmica18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76">
  <location ref="D3:F20" firstHeaderRow="1" firstDataRow="1" firstDataCol="0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multipleItemSelectionAllowed="1"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Tabela dinâmica17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166">
  <location ref="A3:C8" firstHeaderRow="0" firstDataRow="1" firstDataCol="1" rowPageCount="1" colPageCount="1"/>
  <pivotFields count="13">
    <pivotField axis="axisRow" showAll="0">
      <items count="139">
        <item x="90"/>
        <item x="88"/>
        <item x="89"/>
        <item x="62"/>
        <item x="16"/>
        <item x="18"/>
        <item x="17"/>
        <item x="85"/>
        <item x="93"/>
        <item x="19"/>
        <item x="26"/>
        <item x="27"/>
        <item x="28"/>
        <item x="5"/>
        <item x="6"/>
        <item x="0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45"/>
        <item x="35"/>
        <item x="20"/>
        <item x="11"/>
        <item x="32"/>
        <item x="46"/>
        <item x="47"/>
        <item x="48"/>
        <item x="49"/>
        <item x="50"/>
        <item x="51"/>
        <item x="52"/>
        <item x="53"/>
        <item x="31"/>
        <item x="12"/>
        <item x="13"/>
        <item x="91"/>
        <item x="22"/>
        <item x="2"/>
        <item x="21"/>
        <item x="7"/>
        <item x="9"/>
        <item x="8"/>
        <item x="86"/>
        <item x="23"/>
        <item x="24"/>
        <item x="55"/>
        <item x="56"/>
        <item x="57"/>
        <item x="10"/>
        <item x="14"/>
        <item x="15"/>
        <item x="3"/>
        <item x="39"/>
        <item x="4"/>
        <item x="30"/>
        <item x="37"/>
        <item x="38"/>
        <item x="33"/>
        <item x="42"/>
        <item x="25"/>
        <item x="29"/>
        <item x="54"/>
        <item x="63"/>
        <item x="58"/>
        <item x="34"/>
        <item x="92"/>
        <item x="40"/>
        <item x="41"/>
        <item x="36"/>
        <item x="113"/>
        <item m="1" x="122"/>
        <item x="115"/>
        <item m="1" x="126"/>
        <item x="117"/>
        <item m="1" x="132"/>
        <item x="119"/>
        <item x="120"/>
        <item x="1"/>
        <item m="1" x="134"/>
        <item m="1" x="121"/>
        <item m="1" x="130"/>
        <item x="43"/>
        <item x="44"/>
        <item x="104"/>
        <item x="59"/>
        <item x="105"/>
        <item m="1" x="136"/>
        <item m="1" x="135"/>
        <item m="1" x="128"/>
        <item x="87"/>
        <item x="102"/>
        <item m="1" x="125"/>
        <item m="1" x="137"/>
        <item x="94"/>
        <item x="95"/>
        <item x="96"/>
        <item x="97"/>
        <item x="98"/>
        <item x="99"/>
        <item x="100"/>
        <item x="101"/>
        <item x="107"/>
        <item x="60"/>
        <item m="1" x="131"/>
        <item m="1" x="127"/>
        <item m="1" x="129"/>
        <item x="103"/>
        <item x="106"/>
        <item x="61"/>
        <item x="108"/>
        <item x="109"/>
        <item x="110"/>
        <item m="1" x="133"/>
        <item m="1" x="123"/>
        <item m="1" x="124"/>
        <item x="111"/>
        <item x="112"/>
        <item x="114"/>
        <item x="116"/>
        <item x="118"/>
        <item t="default"/>
      </items>
    </pivotField>
    <pivotField showAll="0"/>
    <pivotField dataField="1" showAll="0"/>
    <pivotField axis="axisRow" showAll="0">
      <items count="133">
        <item m="1" x="106"/>
        <item m="1" x="123"/>
        <item m="1" x="107"/>
        <item m="1" x="117"/>
        <item m="1" x="120"/>
        <item m="1" x="124"/>
        <item m="1" x="126"/>
        <item m="1" x="128"/>
        <item m="1" x="129"/>
        <item m="1" x="131"/>
        <item m="1" x="115"/>
        <item m="1" x="98"/>
        <item m="1" x="118"/>
        <item m="1" x="102"/>
        <item m="1" x="121"/>
        <item m="1" x="104"/>
        <item m="1" x="127"/>
        <item m="1" x="108"/>
        <item m="1" x="110"/>
        <item m="1" x="130"/>
        <item m="1" x="99"/>
        <item m="1" x="113"/>
        <item m="1" x="96"/>
        <item m="1" x="119"/>
        <item m="1" x="122"/>
        <item m="1" x="111"/>
        <item m="1" x="114"/>
        <item m="1" x="125"/>
        <item m="1" x="116"/>
        <item m="1" x="97"/>
        <item m="1" x="109"/>
        <item m="1" x="112"/>
        <item m="1" x="95"/>
        <item m="1" x="100"/>
        <item x="59"/>
        <item x="57"/>
        <item x="35"/>
        <item x="69"/>
        <item x="12"/>
        <item x="14"/>
        <item x="26"/>
        <item x="40"/>
        <item x="19"/>
        <item x="20"/>
        <item x="38"/>
        <item x="7"/>
        <item x="22"/>
        <item x="54"/>
        <item x="11"/>
        <item x="2"/>
        <item x="9"/>
        <item x="21"/>
        <item x="10"/>
        <item x="52"/>
        <item x="47"/>
        <item x="66"/>
        <item x="4"/>
        <item x="49"/>
        <item x="8"/>
        <item x="53"/>
        <item x="45"/>
        <item x="46"/>
        <item x="34"/>
        <item x="33"/>
        <item x="28"/>
        <item x="67"/>
        <item x="63"/>
        <item x="24"/>
        <item x="31"/>
        <item x="71"/>
        <item x="55"/>
        <item x="68"/>
        <item x="64"/>
        <item x="3"/>
        <item x="16"/>
        <item x="39"/>
        <item x="61"/>
        <item x="65"/>
        <item x="50"/>
        <item x="27"/>
        <item x="70"/>
        <item x="32"/>
        <item x="30"/>
        <item x="72"/>
        <item x="36"/>
        <item x="42"/>
        <item x="41"/>
        <item x="17"/>
        <item x="29"/>
        <item x="51"/>
        <item x="15"/>
        <item x="60"/>
        <item x="23"/>
        <item x="62"/>
        <item x="1"/>
        <item x="58"/>
        <item x="6"/>
        <item x="18"/>
        <item x="48"/>
        <item x="56"/>
        <item x="37"/>
        <item x="5"/>
        <item x="0"/>
        <item x="13"/>
        <item x="73"/>
        <item x="74"/>
        <item x="75"/>
        <item x="76"/>
        <item x="77"/>
        <item x="78"/>
        <item x="43"/>
        <item x="25"/>
        <item x="79"/>
        <item x="80"/>
        <item x="81"/>
        <item x="82"/>
        <item x="83"/>
        <item x="84"/>
        <item x="44"/>
        <item x="85"/>
        <item x="86"/>
        <item x="87"/>
        <item x="90"/>
        <item x="91"/>
        <item m="1" x="105"/>
        <item m="1" x="101"/>
        <item m="1" x="103"/>
        <item x="88"/>
        <item x="89"/>
        <item x="92"/>
        <item x="93"/>
        <item x="94"/>
        <item t="default"/>
      </items>
    </pivotField>
    <pivotField showAll="0"/>
    <pivotField showAll="0"/>
    <pivotField showAll="0"/>
    <pivotField showAll="0"/>
    <pivotField showAll="0"/>
    <pivotField showAll="0"/>
    <pivotField showAll="0" defaultSubtotal="0"/>
    <pivotField axis="axisPage" multipleItemSelectionAllowed="1" showAll="0">
      <items count="29">
        <item m="1" x="27"/>
        <item h="1" x="26"/>
        <item h="1" x="2"/>
        <item x="1"/>
        <item h="1" x="6"/>
        <item h="1" x="14"/>
        <item h="1" x="0"/>
        <item h="1" x="9"/>
        <item h="1" x="4"/>
        <item h="1" x="5"/>
        <item h="1" x="8"/>
        <item h="1" x="16"/>
        <item h="1" x="10"/>
        <item h="1" x="22"/>
        <item h="1" x="3"/>
        <item h="1" x="7"/>
        <item h="1" x="11"/>
        <item h="1" x="12"/>
        <item h="1" x="13"/>
        <item h="1" x="15"/>
        <item h="1" x="17"/>
        <item h="1" x="18"/>
        <item h="1" x="20"/>
        <item h="1" x="21"/>
        <item h="1" x="23"/>
        <item h="1" x="24"/>
        <item h="1" x="25"/>
        <item h="1" x="19"/>
        <item t="default"/>
      </items>
    </pivotField>
    <pivotField axis="axisRow" multipleItemSelectionAllowed="1" showAll="0" sortType="ascending">
      <items count="10">
        <item sd="0" x="0"/>
        <item sd="0" x="4"/>
        <item sd="0" x="5"/>
        <item h="1" sd="0" x="7"/>
        <item h="1" m="1" x="8"/>
        <item sd="0" x="3"/>
        <item sd="0" x="6"/>
        <item sd="0" x="1"/>
        <item sd="0"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3">
    <field x="12"/>
    <field x="3"/>
    <field x="0"/>
  </rowFields>
  <rowItems count="5">
    <i>
      <x v="5"/>
    </i>
    <i>
      <x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pageFields count="1">
    <pageField fld="11" hier="-1"/>
  </pageFields>
  <dataFields count="2">
    <dataField name="Soma de Quantidade de itens" fld="2" baseField="0" baseItem="15"/>
    <dataField name="Soma de Quantidade de itens2" fld="2" showDataAs="percentOfTotal" baseField="12" baseItem="5" numFmtId="10"/>
  </dataFields>
  <chartFormats count="3">
    <chartFormat chart="13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1000000}" name="Tabela dinâmica18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76">
  <location ref="D3:F20" firstHeaderRow="1" firstDataRow="1" firstDataCol="0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multipleItemSelectionAllowed="1"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B3727E-3250-472A-A67F-56CD292F31A7}" name="Tabela dinâmica17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160">
  <location ref="A3:C8" firstHeaderRow="0" firstDataRow="1" firstDataCol="1" rowPageCount="1" colPageCount="1"/>
  <pivotFields count="13">
    <pivotField axis="axisRow" showAll="0">
      <items count="139">
        <item x="90"/>
        <item x="88"/>
        <item x="89"/>
        <item x="62"/>
        <item x="16"/>
        <item x="18"/>
        <item x="17"/>
        <item x="85"/>
        <item x="93"/>
        <item x="19"/>
        <item x="26"/>
        <item x="27"/>
        <item x="28"/>
        <item x="5"/>
        <item x="6"/>
        <item x="0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45"/>
        <item x="35"/>
        <item x="20"/>
        <item x="11"/>
        <item x="32"/>
        <item x="46"/>
        <item x="47"/>
        <item x="48"/>
        <item x="49"/>
        <item x="50"/>
        <item x="51"/>
        <item x="52"/>
        <item x="53"/>
        <item x="31"/>
        <item x="12"/>
        <item x="13"/>
        <item x="91"/>
        <item x="22"/>
        <item x="2"/>
        <item x="21"/>
        <item x="7"/>
        <item x="9"/>
        <item x="8"/>
        <item x="86"/>
        <item x="23"/>
        <item x="24"/>
        <item x="55"/>
        <item x="56"/>
        <item x="57"/>
        <item x="10"/>
        <item x="14"/>
        <item x="15"/>
        <item x="3"/>
        <item x="39"/>
        <item x="4"/>
        <item x="30"/>
        <item x="37"/>
        <item x="38"/>
        <item x="33"/>
        <item x="42"/>
        <item x="25"/>
        <item x="29"/>
        <item x="54"/>
        <item x="63"/>
        <item x="58"/>
        <item x="34"/>
        <item x="92"/>
        <item x="40"/>
        <item x="41"/>
        <item x="36"/>
        <item x="113"/>
        <item m="1" x="122"/>
        <item x="115"/>
        <item m="1" x="126"/>
        <item x="117"/>
        <item m="1" x="132"/>
        <item x="119"/>
        <item x="120"/>
        <item x="1"/>
        <item m="1" x="134"/>
        <item m="1" x="121"/>
        <item m="1" x="130"/>
        <item x="43"/>
        <item x="44"/>
        <item x="104"/>
        <item x="59"/>
        <item x="105"/>
        <item m="1" x="136"/>
        <item m="1" x="135"/>
        <item m="1" x="128"/>
        <item x="87"/>
        <item x="102"/>
        <item m="1" x="125"/>
        <item m="1" x="137"/>
        <item x="94"/>
        <item x="95"/>
        <item x="96"/>
        <item x="97"/>
        <item x="98"/>
        <item x="99"/>
        <item x="100"/>
        <item x="101"/>
        <item x="107"/>
        <item x="60"/>
        <item m="1" x="131"/>
        <item m="1" x="127"/>
        <item m="1" x="129"/>
        <item x="103"/>
        <item x="106"/>
        <item x="61"/>
        <item x="108"/>
        <item x="109"/>
        <item x="110"/>
        <item m="1" x="133"/>
        <item m="1" x="123"/>
        <item m="1" x="124"/>
        <item x="111"/>
        <item x="112"/>
        <item x="114"/>
        <item x="116"/>
        <item x="118"/>
        <item t="default"/>
      </items>
    </pivotField>
    <pivotField showAll="0"/>
    <pivotField showAll="0"/>
    <pivotField axis="axisRow" showAll="0">
      <items count="133">
        <item m="1" x="103"/>
        <item x="94"/>
        <item m="1" x="101"/>
        <item x="93"/>
        <item x="92"/>
        <item m="1" x="105"/>
        <item x="91"/>
        <item m="1" x="106"/>
        <item m="1" x="123"/>
        <item m="1" x="107"/>
        <item m="1" x="117"/>
        <item m="1" x="120"/>
        <item m="1" x="124"/>
        <item m="1" x="126"/>
        <item m="1" x="128"/>
        <item m="1" x="129"/>
        <item m="1" x="131"/>
        <item m="1" x="115"/>
        <item m="1" x="98"/>
        <item m="1" x="118"/>
        <item m="1" x="102"/>
        <item m="1" x="121"/>
        <item m="1" x="104"/>
        <item m="1" x="127"/>
        <item m="1" x="108"/>
        <item m="1" x="110"/>
        <item m="1" x="130"/>
        <item m="1" x="99"/>
        <item m="1" x="113"/>
        <item m="1" x="96"/>
        <item m="1" x="119"/>
        <item m="1" x="122"/>
        <item m="1" x="111"/>
        <item m="1" x="114"/>
        <item m="1" x="125"/>
        <item m="1" x="116"/>
        <item m="1" x="97"/>
        <item m="1" x="109"/>
        <item m="1" x="112"/>
        <item m="1" x="95"/>
        <item m="1" x="100"/>
        <item x="59"/>
        <item x="57"/>
        <item x="35"/>
        <item x="69"/>
        <item x="12"/>
        <item x="14"/>
        <item x="26"/>
        <item x="40"/>
        <item x="19"/>
        <item x="20"/>
        <item x="38"/>
        <item x="7"/>
        <item x="22"/>
        <item x="54"/>
        <item x="11"/>
        <item x="2"/>
        <item x="9"/>
        <item x="21"/>
        <item x="10"/>
        <item x="52"/>
        <item x="47"/>
        <item x="66"/>
        <item x="4"/>
        <item x="49"/>
        <item x="8"/>
        <item x="53"/>
        <item x="45"/>
        <item x="46"/>
        <item x="34"/>
        <item x="33"/>
        <item x="28"/>
        <item x="67"/>
        <item x="63"/>
        <item x="24"/>
        <item x="31"/>
        <item x="71"/>
        <item x="55"/>
        <item x="68"/>
        <item x="64"/>
        <item x="3"/>
        <item x="16"/>
        <item x="39"/>
        <item x="77"/>
        <item x="25"/>
        <item x="61"/>
        <item x="65"/>
        <item x="50"/>
        <item x="27"/>
        <item x="70"/>
        <item x="32"/>
        <item x="30"/>
        <item x="72"/>
        <item x="85"/>
        <item x="36"/>
        <item x="42"/>
        <item x="41"/>
        <item x="17"/>
        <item x="43"/>
        <item x="89"/>
        <item x="29"/>
        <item x="44"/>
        <item x="87"/>
        <item x="86"/>
        <item x="88"/>
        <item x="75"/>
        <item x="73"/>
        <item x="78"/>
        <item x="76"/>
        <item x="84"/>
        <item x="74"/>
        <item x="79"/>
        <item x="51"/>
        <item x="80"/>
        <item x="81"/>
        <item x="82"/>
        <item x="83"/>
        <item x="15"/>
        <item x="60"/>
        <item x="23"/>
        <item x="62"/>
        <item x="1"/>
        <item x="58"/>
        <item x="6"/>
        <item x="18"/>
        <item x="48"/>
        <item x="56"/>
        <item x="37"/>
        <item x="5"/>
        <item x="0"/>
        <item x="90"/>
        <item x="13"/>
        <item t="default"/>
      </items>
    </pivotField>
    <pivotField showAll="0"/>
    <pivotField showAll="0"/>
    <pivotField dataField="1" showAll="0"/>
    <pivotField dataField="1" showAll="0"/>
    <pivotField showAll="0"/>
    <pivotField showAll="0"/>
    <pivotField showAll="0" defaultSubtotal="0"/>
    <pivotField axis="axisPage" multipleItemSelectionAllowed="1" showAll="0">
      <items count="29">
        <item m="1" x="27"/>
        <item h="1" x="26"/>
        <item h="1" x="2"/>
        <item x="1"/>
        <item h="1" x="6"/>
        <item h="1" x="14"/>
        <item h="1" x="0"/>
        <item h="1" x="9"/>
        <item h="1" x="4"/>
        <item h="1" x="5"/>
        <item h="1" x="8"/>
        <item h="1" x="16"/>
        <item h="1" x="10"/>
        <item h="1" x="22"/>
        <item h="1" x="3"/>
        <item h="1" x="7"/>
        <item h="1" x="11"/>
        <item h="1" x="12"/>
        <item h="1" x="13"/>
        <item h="1" x="15"/>
        <item h="1" x="17"/>
        <item h="1" x="18"/>
        <item h="1" x="20"/>
        <item h="1" x="21"/>
        <item h="1" x="23"/>
        <item h="1" x="24"/>
        <item h="1" x="25"/>
        <item h="1" x="19"/>
        <item t="default"/>
      </items>
    </pivotField>
    <pivotField axis="axisRow" multipleItemSelectionAllowed="1" showAll="0" sortType="ascending">
      <items count="10">
        <item sd="0" x="0"/>
        <item sd="0" x="4"/>
        <item sd="0" x="5"/>
        <item h="1" sd="0" x="7"/>
        <item h="1" m="1" x="8"/>
        <item sd="0" x="3"/>
        <item sd="0" x="6"/>
        <item sd="0" x="1"/>
        <item sd="0" x="2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</pivotFields>
  <rowFields count="3">
    <field x="12"/>
    <field x="0"/>
    <field x="3"/>
  </rowFields>
  <rowItems count="5">
    <i>
      <x v="5"/>
    </i>
    <i>
      <x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pageFields count="1">
    <pageField fld="11" hier="-1"/>
  </pageFields>
  <dataFields count="2">
    <dataField name="Soma de Valor estimado" fld="6" baseField="12" baseItem="0" numFmtId="166"/>
    <dataField name="Soma de Valor Contratado" fld="7" baseField="12" baseItem="0" numFmtId="166"/>
  </dataFields>
  <chartFormats count="4">
    <chartFormat chart="125" format="2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25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46" format="2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46" format="26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51DFB20-86F2-403C-BC50-FC53C1D77134}" name="Tabela dinâmica18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97">
  <location ref="D3:F20" firstHeaderRow="1" firstDataRow="1" firstDataCol="0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multipleItemSelectionAllowed="1"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1000000}" name="Tabela dinâmica18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111">
  <location ref="E3:G9" firstHeaderRow="0" firstDataRow="1" firstDataCol="1" rowPageCount="1" colPageCount="1"/>
  <pivotFields count="13"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 defaultSubtotal="0"/>
    <pivotField axis="axisPage" multipleItemSelectionAllowed="1" showAll="0">
      <items count="29">
        <item m="1" x="27"/>
        <item x="26"/>
        <item x="2"/>
        <item h="1" x="1"/>
        <item x="6"/>
        <item x="14"/>
        <item h="1" x="0"/>
        <item x="9"/>
        <item x="4"/>
        <item x="5"/>
        <item x="8"/>
        <item x="16"/>
        <item x="10"/>
        <item x="22"/>
        <item x="3"/>
        <item x="7"/>
        <item x="11"/>
        <item x="12"/>
        <item x="13"/>
        <item x="15"/>
        <item x="17"/>
        <item x="18"/>
        <item x="20"/>
        <item x="21"/>
        <item x="23"/>
        <item x="24"/>
        <item x="25"/>
        <item x="19"/>
        <item t="default"/>
      </items>
    </pivotField>
    <pivotField axis="axisRow" showAll="0" sortType="ascending">
      <items count="10">
        <item sd="0" x="0"/>
        <item sd="0" x="4"/>
        <item sd="0" x="5"/>
        <item h="1" x="7"/>
        <item h="1" m="1" x="8"/>
        <item sd="0" x="3"/>
        <item sd="0" x="6"/>
        <item sd="0" x="1"/>
        <item sd="0"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12"/>
  </rowFields>
  <rowItems count="6">
    <i>
      <x v="2"/>
    </i>
    <i>
      <x/>
    </i>
    <i>
      <x v="8"/>
    </i>
    <i>
      <x v="6"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1" hier="-1"/>
  </pageFields>
  <dataFields count="2">
    <dataField name="Contagem de Processo nº" fld="3" subtotal="count" baseField="0" baseItem="0"/>
    <dataField name="Contagem de Processo nº2" fld="3" subtotal="count" showDataAs="percentOfTotal" baseField="12" baseItem="2" numFmtId="10"/>
  </dataFields>
  <chartFormats count="1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8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7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Tabela dinâmica25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92">
  <location ref="G3:I8" firstHeaderRow="0" firstDataRow="1" firstDataCol="1" rowPageCount="1" colPageCount="1"/>
  <pivotFields count="13"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Row" showAll="0" sortType="ascending">
      <items count="8">
        <item sd="0" x="2"/>
        <item h="1" x="5"/>
        <item h="1" m="1" x="6"/>
        <item h="1" x="0"/>
        <item sd="0" x="3"/>
        <item sd="0" x="4"/>
        <item sd="0"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 defaultSubtotal="0"/>
    <pivotField axis="axisPage" multipleItemSelectionAllowed="1" showAll="0">
      <items count="29">
        <item m="1" x="27"/>
        <item x="26"/>
        <item x="2"/>
        <item h="1" x="1"/>
        <item x="6"/>
        <item x="14"/>
        <item h="1" x="0"/>
        <item x="9"/>
        <item x="4"/>
        <item x="5"/>
        <item x="8"/>
        <item x="16"/>
        <item x="10"/>
        <item x="22"/>
        <item x="3"/>
        <item x="7"/>
        <item x="11"/>
        <item x="12"/>
        <item x="13"/>
        <item x="15"/>
        <item x="17"/>
        <item x="18"/>
        <item x="20"/>
        <item x="21"/>
        <item x="23"/>
        <item x="24"/>
        <item x="25"/>
        <item x="19"/>
        <item t="default"/>
      </items>
    </pivotField>
    <pivotField showAll="0"/>
  </pivotFields>
  <rowFields count="1">
    <field x="8"/>
  </rowFields>
  <rowItems count="5">
    <i>
      <x v="4"/>
    </i>
    <i>
      <x v="6"/>
    </i>
    <i>
      <x/>
    </i>
    <i>
      <x v="5"/>
    </i>
    <i t="grand">
      <x/>
    </i>
  </rowItems>
  <colFields count="1">
    <field x="-2"/>
  </colFields>
  <colItems count="2">
    <i>
      <x/>
    </i>
    <i i="1">
      <x v="1"/>
    </i>
  </colItems>
  <pageFields count="1">
    <pageField fld="11" hier="-1"/>
  </pageFields>
  <dataFields count="2">
    <dataField name="Contagem de Processo nº" fld="3" subtotal="count" baseField="0" baseItem="0"/>
    <dataField name="Contagem de Processo nº2" fld="3" subtotal="count" showDataAs="percentOfTotal" baseField="8" baseItem="4" numFmtId="10"/>
  </dataFields>
  <chartFormats count="8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8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8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Tabela dinâmica23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105">
  <location ref="A3:C7" firstHeaderRow="0" firstDataRow="1" firstDataCol="1" rowPageCount="1" colPageCount="1"/>
  <pivotFields count="13">
    <pivotField dataField="1" showAll="0"/>
    <pivotField showAll="0"/>
    <pivotField showAll="0"/>
    <pivotField showAll="0"/>
    <pivotField showAll="0"/>
    <pivotField showAll="0"/>
    <pivotField showAll="0"/>
    <pivotField showAll="0"/>
    <pivotField axis="axisRow" showAll="0" sortType="ascending">
      <items count="8">
        <item sd="0" x="2"/>
        <item h="1" sd="0" x="5"/>
        <item h="1" m="1" x="6"/>
        <item h="1" x="0"/>
        <item sd="0" x="3"/>
        <item h="1" sd="0" x="4"/>
        <item sd="0"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 defaultSubtotal="0"/>
    <pivotField axis="axisPage" multipleItemSelectionAllowed="1" showAll="0">
      <items count="29">
        <item m="1" x="27"/>
        <item h="1" x="26"/>
        <item x="2"/>
        <item h="1" x="1"/>
        <item x="6"/>
        <item x="14"/>
        <item h="1" x="0"/>
        <item x="9"/>
        <item x="4"/>
        <item x="5"/>
        <item x="8"/>
        <item x="16"/>
        <item x="10"/>
        <item x="22"/>
        <item x="3"/>
        <item x="7"/>
        <item x="11"/>
        <item x="12"/>
        <item x="13"/>
        <item x="15"/>
        <item x="17"/>
        <item x="18"/>
        <item x="20"/>
        <item x="21"/>
        <item x="23"/>
        <item x="24"/>
        <item x="25"/>
        <item x="19"/>
        <item t="default"/>
      </items>
    </pivotField>
    <pivotField showAll="0"/>
  </pivotFields>
  <rowFields count="1">
    <field x="8"/>
  </rowFields>
  <rowItems count="4">
    <i>
      <x/>
    </i>
    <i>
      <x v="4"/>
    </i>
    <i>
      <x v="6"/>
    </i>
    <i t="grand">
      <x/>
    </i>
  </rowItems>
  <colFields count="1">
    <field x="-2"/>
  </colFields>
  <colItems count="2">
    <i>
      <x/>
    </i>
    <i i="1">
      <x v="1"/>
    </i>
  </colItems>
  <pageFields count="1">
    <pageField fld="11" hier="-1"/>
  </pageFields>
  <dataFields count="2">
    <dataField name="Contagem de Pedido nº" fld="0" subtotal="count" baseField="0" baseItem="0"/>
    <dataField name="Contagem de Pedido nº2" fld="0" subtotal="count" showDataAs="percentOfTotal" baseField="8" baseItem="0" numFmtId="10"/>
  </dataFields>
  <chartFormats count="5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1000000}" name="Tabela dinâmica18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97">
  <location ref="E3:G8" firstHeaderRow="0" firstDataRow="1" firstDataCol="1" rowPageCount="1" colPageCount="1"/>
  <pivotFields count="13"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 defaultSubtotal="0"/>
    <pivotField axis="axisPage" multipleItemSelectionAllowed="1" showAll="0">
      <items count="29">
        <item m="1" x="27"/>
        <item x="26"/>
        <item h="1" x="2"/>
        <item x="1"/>
        <item h="1" x="6"/>
        <item h="1" x="14"/>
        <item h="1" x="0"/>
        <item h="1" x="9"/>
        <item h="1" x="4"/>
        <item h="1" x="5"/>
        <item h="1" x="8"/>
        <item h="1" x="16"/>
        <item h="1" x="10"/>
        <item h="1" x="22"/>
        <item h="1" x="3"/>
        <item h="1" x="7"/>
        <item h="1" x="11"/>
        <item h="1" x="12"/>
        <item h="1" x="13"/>
        <item h="1" x="15"/>
        <item h="1" x="17"/>
        <item h="1" x="18"/>
        <item h="1" x="20"/>
        <item h="1" x="21"/>
        <item h="1" x="23"/>
        <item h="1" x="24"/>
        <item h="1" x="25"/>
        <item h="1" x="19"/>
        <item t="default"/>
      </items>
    </pivotField>
    <pivotField axis="axisRow" showAll="0" sortType="ascending">
      <items count="10">
        <item sd="0" x="0"/>
        <item sd="0" x="4"/>
        <item sd="0" x="5"/>
        <item h="1" x="7"/>
        <item h="1" m="1" x="8"/>
        <item sd="0" x="3"/>
        <item h="1" x="6"/>
        <item sd="0" x="1"/>
        <item sd="0"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12"/>
  </rowFields>
  <rowItems count="5">
    <i>
      <x v="5"/>
    </i>
    <i>
      <x v="7"/>
    </i>
    <i>
      <x/>
    </i>
    <i>
      <x v="8"/>
    </i>
    <i t="grand">
      <x/>
    </i>
  </rowItems>
  <colFields count="1">
    <field x="-2"/>
  </colFields>
  <colItems count="2">
    <i>
      <x/>
    </i>
    <i i="1">
      <x v="1"/>
    </i>
  </colItems>
  <pageFields count="1">
    <pageField fld="11" hier="-1"/>
  </pageFields>
  <dataFields count="2">
    <dataField name="Contagem de Processo nº" fld="3" subtotal="count" baseField="0" baseItem="0"/>
    <dataField name="Contagem de Processo nº2" fld="3" subtotal="count" showDataAs="percentOfTotal" baseField="12" baseItem="7" numFmtId="10"/>
  </dataFields>
  <chartFormats count="18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9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9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0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5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6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3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5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6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3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Tabela dinâmica17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131">
  <location ref="A3:C8" firstHeaderRow="0" firstDataRow="1" firstDataCol="1" rowPageCount="1" colPageCount="1"/>
  <pivotFields count="13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axis="axisPage" multipleItemSelectionAllowed="1" showAll="0">
      <items count="29">
        <item m="1" x="27"/>
        <item h="1" x="26"/>
        <item h="1" x="2"/>
        <item x="1"/>
        <item h="1" x="6"/>
        <item h="1" x="14"/>
        <item h="1" x="0"/>
        <item h="1" x="9"/>
        <item h="1" x="4"/>
        <item h="1" x="5"/>
        <item h="1" x="8"/>
        <item h="1" x="16"/>
        <item h="1" x="10"/>
        <item h="1" x="22"/>
        <item h="1" x="3"/>
        <item h="1" x="7"/>
        <item h="1" x="11"/>
        <item h="1" x="12"/>
        <item h="1" x="13"/>
        <item h="1" x="15"/>
        <item h="1" x="17"/>
        <item h="1" x="18"/>
        <item h="1" x="20"/>
        <item h="1" x="21"/>
        <item h="1" x="23"/>
        <item h="1" x="24"/>
        <item h="1" x="25"/>
        <item h="1" x="19"/>
        <item t="default"/>
      </items>
    </pivotField>
    <pivotField axis="axisRow" multipleItemSelectionAllowed="1" showAll="0" sortType="ascending">
      <items count="10">
        <item sd="0" x="0"/>
        <item sd="0" x="4"/>
        <item sd="0" x="5"/>
        <item h="1" sd="0" x="7"/>
        <item h="1" m="1" x="8"/>
        <item sd="0" x="3"/>
        <item sd="0" x="6"/>
        <item sd="0" x="1"/>
        <item sd="0"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12"/>
  </rowFields>
  <rowItems count="5">
    <i>
      <x v="5"/>
    </i>
    <i>
      <x v="7"/>
    </i>
    <i>
      <x/>
    </i>
    <i>
      <x v="8"/>
    </i>
    <i t="grand">
      <x/>
    </i>
  </rowItems>
  <colFields count="1">
    <field x="-2"/>
  </colFields>
  <colItems count="2">
    <i>
      <x/>
    </i>
    <i i="1">
      <x v="1"/>
    </i>
  </colItems>
  <pageFields count="1">
    <pageField fld="11" hier="-1"/>
  </pageFields>
  <dataFields count="2">
    <dataField name="Contagem de Pedido nº" fld="0" subtotal="count" baseField="0" baseItem="3239"/>
    <dataField name="Contagem de Pedido nº2" fld="0" subtotal="count" showDataAs="percentOfTotal" baseField="12" baseItem="5" numFmtId="10"/>
  </dataFields>
  <chartFormats count="8">
    <chartFormat chart="1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1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9" format="1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2" format="1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5" format="1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7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1000000}" name="Tabela dinâmica18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76">
  <location ref="D3:F20" firstHeaderRow="1" firstDataRow="1" firstDataCol="0"/>
  <pivotFields count="1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multipleItemSelectionAllowed="1"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Tabela dinâmica17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169">
  <location ref="A3:C9" firstHeaderRow="0" firstDataRow="1" firstDataCol="1" rowPageCount="1" colPageCount="1"/>
  <pivotFields count="13">
    <pivotField axis="axisRow" showAll="0">
      <items count="139">
        <item x="90"/>
        <item x="88"/>
        <item x="89"/>
        <item x="62"/>
        <item x="16"/>
        <item x="18"/>
        <item x="17"/>
        <item x="85"/>
        <item x="93"/>
        <item x="19"/>
        <item x="26"/>
        <item x="27"/>
        <item x="28"/>
        <item x="5"/>
        <item x="6"/>
        <item x="0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45"/>
        <item x="35"/>
        <item x="20"/>
        <item x="11"/>
        <item x="32"/>
        <item x="46"/>
        <item x="47"/>
        <item x="48"/>
        <item x="49"/>
        <item x="50"/>
        <item x="51"/>
        <item x="52"/>
        <item x="53"/>
        <item x="31"/>
        <item x="12"/>
        <item x="13"/>
        <item x="91"/>
        <item x="22"/>
        <item x="2"/>
        <item x="21"/>
        <item x="7"/>
        <item x="9"/>
        <item x="8"/>
        <item x="86"/>
        <item x="23"/>
        <item x="24"/>
        <item x="55"/>
        <item x="56"/>
        <item x="57"/>
        <item x="10"/>
        <item x="14"/>
        <item x="15"/>
        <item x="3"/>
        <item x="39"/>
        <item x="4"/>
        <item x="30"/>
        <item x="37"/>
        <item x="38"/>
        <item x="33"/>
        <item x="42"/>
        <item x="25"/>
        <item x="29"/>
        <item x="54"/>
        <item x="63"/>
        <item x="58"/>
        <item x="34"/>
        <item x="92"/>
        <item x="40"/>
        <item x="41"/>
        <item x="36"/>
        <item x="113"/>
        <item m="1" x="122"/>
        <item x="115"/>
        <item m="1" x="126"/>
        <item x="117"/>
        <item m="1" x="132"/>
        <item x="119"/>
        <item x="120"/>
        <item x="1"/>
        <item m="1" x="134"/>
        <item m="1" x="121"/>
        <item m="1" x="130"/>
        <item x="43"/>
        <item x="44"/>
        <item x="104"/>
        <item x="59"/>
        <item x="105"/>
        <item m="1" x="136"/>
        <item m="1" x="135"/>
        <item m="1" x="128"/>
        <item x="87"/>
        <item x="102"/>
        <item m="1" x="125"/>
        <item m="1" x="137"/>
        <item x="94"/>
        <item x="95"/>
        <item x="96"/>
        <item x="97"/>
        <item x="98"/>
        <item x="99"/>
        <item x="100"/>
        <item x="101"/>
        <item x="107"/>
        <item x="60"/>
        <item m="1" x="131"/>
        <item m="1" x="127"/>
        <item m="1" x="129"/>
        <item x="103"/>
        <item x="106"/>
        <item x="61"/>
        <item x="108"/>
        <item x="109"/>
        <item x="110"/>
        <item m="1" x="133"/>
        <item m="1" x="123"/>
        <item m="1" x="124"/>
        <item x="111"/>
        <item x="112"/>
        <item x="114"/>
        <item x="116"/>
        <item x="118"/>
        <item t="default"/>
      </items>
    </pivotField>
    <pivotField showAll="0"/>
    <pivotField dataField="1" showAll="0"/>
    <pivotField axis="axisRow" showAll="0">
      <items count="133">
        <item m="1" x="106"/>
        <item m="1" x="123"/>
        <item m="1" x="107"/>
        <item m="1" x="117"/>
        <item m="1" x="120"/>
        <item m="1" x="124"/>
        <item m="1" x="126"/>
        <item m="1" x="128"/>
        <item m="1" x="129"/>
        <item m="1" x="131"/>
        <item m="1" x="115"/>
        <item m="1" x="98"/>
        <item m="1" x="118"/>
        <item m="1" x="102"/>
        <item m="1" x="121"/>
        <item m="1" x="104"/>
        <item m="1" x="127"/>
        <item m="1" x="108"/>
        <item m="1" x="110"/>
        <item m="1" x="130"/>
        <item m="1" x="99"/>
        <item m="1" x="113"/>
        <item m="1" x="96"/>
        <item m="1" x="119"/>
        <item m="1" x="122"/>
        <item m="1" x="111"/>
        <item m="1" x="114"/>
        <item m="1" x="125"/>
        <item m="1" x="116"/>
        <item m="1" x="97"/>
        <item m="1" x="109"/>
        <item m="1" x="112"/>
        <item m="1" x="95"/>
        <item m="1" x="100"/>
        <item x="59"/>
        <item x="57"/>
        <item x="35"/>
        <item x="69"/>
        <item x="12"/>
        <item x="14"/>
        <item x="26"/>
        <item x="40"/>
        <item x="19"/>
        <item x="20"/>
        <item x="38"/>
        <item x="7"/>
        <item x="22"/>
        <item x="54"/>
        <item x="11"/>
        <item x="2"/>
        <item x="9"/>
        <item x="21"/>
        <item x="10"/>
        <item x="52"/>
        <item x="47"/>
        <item x="66"/>
        <item x="4"/>
        <item x="49"/>
        <item x="8"/>
        <item x="53"/>
        <item x="45"/>
        <item x="46"/>
        <item x="34"/>
        <item x="33"/>
        <item x="28"/>
        <item x="67"/>
        <item x="63"/>
        <item x="24"/>
        <item x="31"/>
        <item x="71"/>
        <item x="55"/>
        <item x="68"/>
        <item x="64"/>
        <item x="3"/>
        <item x="16"/>
        <item x="39"/>
        <item x="61"/>
        <item x="65"/>
        <item x="50"/>
        <item x="27"/>
        <item x="70"/>
        <item x="32"/>
        <item x="30"/>
        <item x="72"/>
        <item x="36"/>
        <item x="42"/>
        <item x="41"/>
        <item x="17"/>
        <item x="29"/>
        <item x="51"/>
        <item x="15"/>
        <item x="60"/>
        <item x="23"/>
        <item x="62"/>
        <item x="1"/>
        <item x="58"/>
        <item x="6"/>
        <item x="18"/>
        <item x="48"/>
        <item x="56"/>
        <item x="37"/>
        <item x="5"/>
        <item x="0"/>
        <item x="13"/>
        <item x="73"/>
        <item x="74"/>
        <item x="75"/>
        <item x="76"/>
        <item x="77"/>
        <item x="78"/>
        <item x="43"/>
        <item x="25"/>
        <item x="79"/>
        <item x="80"/>
        <item x="81"/>
        <item x="82"/>
        <item x="83"/>
        <item x="84"/>
        <item x="44"/>
        <item x="85"/>
        <item x="86"/>
        <item x="87"/>
        <item x="90"/>
        <item x="91"/>
        <item m="1" x="105"/>
        <item m="1" x="101"/>
        <item m="1" x="103"/>
        <item x="88"/>
        <item x="89"/>
        <item x="92"/>
        <item x="93"/>
        <item x="94"/>
        <item t="default"/>
      </items>
    </pivotField>
    <pivotField showAll="0"/>
    <pivotField showAll="0"/>
    <pivotField showAll="0"/>
    <pivotField showAll="0"/>
    <pivotField showAll="0"/>
    <pivotField showAll="0"/>
    <pivotField showAll="0" defaultSubtotal="0"/>
    <pivotField axis="axisPage" multipleItemSelectionAllowed="1" showAll="0">
      <items count="29">
        <item m="1" x="27"/>
        <item x="26"/>
        <item x="2"/>
        <item h="1" x="1"/>
        <item x="6"/>
        <item x="14"/>
        <item h="1" x="0"/>
        <item x="9"/>
        <item x="4"/>
        <item x="5"/>
        <item x="8"/>
        <item x="16"/>
        <item x="10"/>
        <item x="22"/>
        <item x="3"/>
        <item x="7"/>
        <item x="11"/>
        <item x="12"/>
        <item x="13"/>
        <item x="15"/>
        <item x="17"/>
        <item x="18"/>
        <item x="20"/>
        <item x="21"/>
        <item x="23"/>
        <item x="24"/>
        <item x="25"/>
        <item x="19"/>
        <item t="default"/>
      </items>
    </pivotField>
    <pivotField axis="axisRow" multipleItemSelectionAllowed="1" showAll="0" sortType="ascending">
      <items count="10">
        <item sd="0" x="0"/>
        <item sd="0" x="4"/>
        <item sd="0" x="5"/>
        <item h="1" sd="0" x="7"/>
        <item h="1" m="1" x="8"/>
        <item sd="0" x="3"/>
        <item sd="0" x="6"/>
        <item sd="0" x="1"/>
        <item sd="0"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3">
    <field x="12"/>
    <field x="3"/>
    <field x="0"/>
  </rowFields>
  <rowItems count="6">
    <i>
      <x/>
    </i>
    <i>
      <x v="8"/>
    </i>
    <i>
      <x v="1"/>
    </i>
    <i>
      <x v="2"/>
    </i>
    <i>
      <x v="6"/>
    </i>
    <i t="grand">
      <x/>
    </i>
  </rowItems>
  <colFields count="1">
    <field x="-2"/>
  </colFields>
  <colItems count="2">
    <i>
      <x/>
    </i>
    <i i="1">
      <x v="1"/>
    </i>
  </colItems>
  <pageFields count="1">
    <pageField fld="11" hier="-1"/>
  </pageFields>
  <dataFields count="2">
    <dataField name="Soma de Quantidade de itens" fld="2" baseField="0" baseItem="15"/>
    <dataField name="Soma de Quantidade de itens2" fld="2" showDataAs="percentOfTotal" baseField="12" baseItem="0" numFmtId="10"/>
  </dataFields>
  <chartFormats count="2">
    <chartFormat chart="165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5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Tabela dinâmica17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7" indent="0" outline="1" outlineData="1" multipleFieldFilters="0" chartFormat="171">
  <location ref="A3:C8" firstHeaderRow="0" firstDataRow="1" firstDataCol="1" rowPageCount="1" colPageCount="1"/>
  <pivotFields count="13">
    <pivotField axis="axisRow" showAll="0">
      <items count="139">
        <item x="90"/>
        <item x="88"/>
        <item x="89"/>
        <item x="62"/>
        <item x="16"/>
        <item x="18"/>
        <item x="17"/>
        <item x="85"/>
        <item x="93"/>
        <item x="19"/>
        <item x="26"/>
        <item x="27"/>
        <item x="28"/>
        <item x="5"/>
        <item x="6"/>
        <item x="0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45"/>
        <item x="35"/>
        <item x="20"/>
        <item x="11"/>
        <item x="32"/>
        <item x="46"/>
        <item x="47"/>
        <item x="48"/>
        <item x="49"/>
        <item x="50"/>
        <item x="51"/>
        <item x="52"/>
        <item x="53"/>
        <item x="31"/>
        <item x="12"/>
        <item x="13"/>
        <item x="91"/>
        <item x="22"/>
        <item x="2"/>
        <item x="21"/>
        <item x="7"/>
        <item x="9"/>
        <item x="8"/>
        <item x="86"/>
        <item x="23"/>
        <item x="24"/>
        <item x="55"/>
        <item x="56"/>
        <item x="57"/>
        <item x="10"/>
        <item x="14"/>
        <item x="15"/>
        <item x="3"/>
        <item x="39"/>
        <item x="4"/>
        <item x="30"/>
        <item x="37"/>
        <item x="38"/>
        <item x="33"/>
        <item x="42"/>
        <item x="25"/>
        <item x="29"/>
        <item x="54"/>
        <item x="63"/>
        <item x="58"/>
        <item x="34"/>
        <item x="92"/>
        <item x="40"/>
        <item x="41"/>
        <item x="36"/>
        <item x="113"/>
        <item m="1" x="122"/>
        <item x="115"/>
        <item m="1" x="126"/>
        <item x="117"/>
        <item m="1" x="132"/>
        <item x="119"/>
        <item x="120"/>
        <item x="1"/>
        <item m="1" x="134"/>
        <item m="1" x="121"/>
        <item m="1" x="130"/>
        <item x="43"/>
        <item x="44"/>
        <item x="104"/>
        <item x="59"/>
        <item x="105"/>
        <item m="1" x="136"/>
        <item m="1" x="135"/>
        <item m="1" x="128"/>
        <item x="87"/>
        <item x="102"/>
        <item m="1" x="125"/>
        <item m="1" x="137"/>
        <item x="94"/>
        <item x="95"/>
        <item x="96"/>
        <item x="97"/>
        <item x="98"/>
        <item x="99"/>
        <item x="100"/>
        <item x="101"/>
        <item x="107"/>
        <item x="60"/>
        <item m="1" x="131"/>
        <item m="1" x="127"/>
        <item m="1" x="129"/>
        <item x="103"/>
        <item x="106"/>
        <item x="61"/>
        <item x="108"/>
        <item x="109"/>
        <item x="110"/>
        <item m="1" x="133"/>
        <item m="1" x="123"/>
        <item m="1" x="124"/>
        <item x="111"/>
        <item x="112"/>
        <item x="114"/>
        <item x="116"/>
        <item x="118"/>
        <item t="default"/>
      </items>
    </pivotField>
    <pivotField showAll="0"/>
    <pivotField dataField="1" showAll="0"/>
    <pivotField axis="axisRow" showAll="0">
      <items count="133">
        <item m="1" x="106"/>
        <item m="1" x="123"/>
        <item m="1" x="107"/>
        <item m="1" x="117"/>
        <item m="1" x="120"/>
        <item m="1" x="124"/>
        <item m="1" x="126"/>
        <item m="1" x="128"/>
        <item m="1" x="129"/>
        <item m="1" x="131"/>
        <item m="1" x="115"/>
        <item m="1" x="98"/>
        <item m="1" x="118"/>
        <item m="1" x="102"/>
        <item m="1" x="121"/>
        <item m="1" x="104"/>
        <item m="1" x="127"/>
        <item m="1" x="108"/>
        <item m="1" x="110"/>
        <item m="1" x="130"/>
        <item m="1" x="99"/>
        <item m="1" x="113"/>
        <item m="1" x="96"/>
        <item m="1" x="119"/>
        <item m="1" x="122"/>
        <item m="1" x="111"/>
        <item m="1" x="114"/>
        <item m="1" x="125"/>
        <item m="1" x="116"/>
        <item m="1" x="97"/>
        <item m="1" x="109"/>
        <item m="1" x="112"/>
        <item m="1" x="95"/>
        <item m="1" x="100"/>
        <item x="59"/>
        <item x="57"/>
        <item x="35"/>
        <item x="69"/>
        <item x="12"/>
        <item x="14"/>
        <item x="26"/>
        <item x="40"/>
        <item x="19"/>
        <item x="20"/>
        <item x="38"/>
        <item x="7"/>
        <item x="22"/>
        <item x="54"/>
        <item x="11"/>
        <item x="2"/>
        <item x="9"/>
        <item x="21"/>
        <item x="10"/>
        <item x="52"/>
        <item x="47"/>
        <item x="66"/>
        <item x="4"/>
        <item x="49"/>
        <item x="8"/>
        <item x="53"/>
        <item x="45"/>
        <item x="46"/>
        <item x="34"/>
        <item x="33"/>
        <item x="28"/>
        <item x="67"/>
        <item x="63"/>
        <item x="24"/>
        <item x="31"/>
        <item x="71"/>
        <item x="55"/>
        <item x="68"/>
        <item x="64"/>
        <item x="3"/>
        <item x="16"/>
        <item x="39"/>
        <item x="61"/>
        <item x="65"/>
        <item x="50"/>
        <item x="27"/>
        <item x="70"/>
        <item x="32"/>
        <item x="30"/>
        <item x="72"/>
        <item x="36"/>
        <item x="42"/>
        <item x="41"/>
        <item x="17"/>
        <item x="29"/>
        <item x="51"/>
        <item x="15"/>
        <item x="60"/>
        <item x="23"/>
        <item x="62"/>
        <item x="1"/>
        <item x="58"/>
        <item x="6"/>
        <item x="18"/>
        <item x="48"/>
        <item x="56"/>
        <item x="37"/>
        <item x="5"/>
        <item x="0"/>
        <item x="13"/>
        <item x="73"/>
        <item x="74"/>
        <item x="75"/>
        <item x="76"/>
        <item x="77"/>
        <item x="78"/>
        <item x="43"/>
        <item x="25"/>
        <item x="79"/>
        <item x="80"/>
        <item x="81"/>
        <item x="82"/>
        <item x="83"/>
        <item x="84"/>
        <item x="44"/>
        <item x="85"/>
        <item x="86"/>
        <item x="87"/>
        <item x="90"/>
        <item x="91"/>
        <item m="1" x="105"/>
        <item m="1" x="101"/>
        <item m="1" x="103"/>
        <item x="88"/>
        <item x="89"/>
        <item x="92"/>
        <item x="93"/>
        <item x="94"/>
        <item t="default"/>
      </items>
    </pivotField>
    <pivotField showAll="0"/>
    <pivotField showAll="0"/>
    <pivotField showAll="0"/>
    <pivotField showAll="0"/>
    <pivotField axis="axisRow" showAll="0" sortType="ascending">
      <items count="8">
        <item h="1" m="1" x="6"/>
        <item h="1" sd="0" x="0"/>
        <item sd="0" x="3"/>
        <item sd="0" x="4"/>
        <item sd="0" x="2"/>
        <item sd="0" x="1"/>
        <item h="1" sd="0"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 defaultSubtotal="0"/>
    <pivotField axis="axisPage" multipleItemSelectionAllowed="1" showAll="0">
      <items count="29">
        <item m="1" x="27"/>
        <item h="1" x="26"/>
        <item x="2"/>
        <item h="1" x="1"/>
        <item x="6"/>
        <item x="14"/>
        <item h="1" x="0"/>
        <item x="9"/>
        <item x="4"/>
        <item x="5"/>
        <item x="8"/>
        <item x="16"/>
        <item x="10"/>
        <item x="22"/>
        <item x="3"/>
        <item x="7"/>
        <item x="11"/>
        <item x="12"/>
        <item x="13"/>
        <item x="15"/>
        <item x="17"/>
        <item x="18"/>
        <item x="20"/>
        <item x="21"/>
        <item x="23"/>
        <item x="24"/>
        <item x="25"/>
        <item x="19"/>
        <item t="default"/>
      </items>
    </pivotField>
    <pivotField multipleItemSelectionAllowed="1" showAll="0" sortType="a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3">
    <field x="8"/>
    <field x="3"/>
    <field x="0"/>
  </rowFields>
  <rowItems count="5">
    <i>
      <x v="2"/>
    </i>
    <i>
      <x v="4"/>
    </i>
    <i>
      <x v="5"/>
    </i>
    <i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11" hier="-1"/>
  </pageFields>
  <dataFields count="2">
    <dataField name="Soma de Quantidade de itens" fld="2" baseField="0" baseItem="15"/>
    <dataField name="Soma de Quantidade de itens2" fld="2" showDataAs="percentOfTotal" baseField="8" baseItem="2" numFmtId="10"/>
  </dataFields>
  <chartFormats count="5">
    <chartFormat chart="137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46" format="2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47" format="2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7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K100" totalsRowShown="0">
  <autoFilter ref="A1:K100" xr:uid="{00000000-0009-0000-0100-000001000000}"/>
  <tableColumns count="11">
    <tableColumn id="1" xr3:uid="{00000000-0010-0000-0000-000001000000}" name="Comprador"/>
    <tableColumn id="2" xr3:uid="{00000000-0010-0000-0000-000002000000}" name="Pedido nº"/>
    <tableColumn id="3" xr3:uid="{00000000-0010-0000-0000-000003000000}" name="Quantidade de itens"/>
    <tableColumn id="4" xr3:uid="{00000000-0010-0000-0000-000004000000}" name="Processo nº"/>
    <tableColumn id="5" xr3:uid="{00000000-0010-0000-0000-000005000000}" name="Objeto"/>
    <tableColumn id="6" xr3:uid="{00000000-0010-0000-0000-000006000000}" name="Requisitante"/>
    <tableColumn id="7" xr3:uid="{00000000-0010-0000-0000-000007000000}" name="Valor total estimado"/>
    <tableColumn id="8" xr3:uid="{00000000-0010-0000-0000-000008000000}" name="Onde o processo se encontra?"/>
    <tableColumn id="9" xr3:uid="{00000000-0010-0000-0000-000009000000}" name="Desde quando está lá?"/>
    <tableColumn id="10" xr3:uid="{00000000-0010-0000-0000-00000A000000}" name="Status atual do processo"/>
    <tableColumn id="11" xr3:uid="{00000000-0010-0000-0000-00000B000000}" name="Possível procedimento de compra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3" displayName="Tabela3" ref="A1:K45" totalsRowShown="0">
  <autoFilter ref="A1:K45" xr:uid="{00000000-0009-0000-0100-000003000000}"/>
  <tableColumns count="11">
    <tableColumn id="1" xr3:uid="{00000000-0010-0000-0100-000001000000}" name="Comprador"/>
    <tableColumn id="2" xr3:uid="{00000000-0010-0000-0100-000002000000}" name="Pedido nº"/>
    <tableColumn id="3" xr3:uid="{00000000-0010-0000-0100-000003000000}" name="Quantidade de itens"/>
    <tableColumn id="4" xr3:uid="{00000000-0010-0000-0100-000004000000}" name="Processo nº"/>
    <tableColumn id="5" xr3:uid="{00000000-0010-0000-0100-000005000000}" name="Objeto"/>
    <tableColumn id="6" xr3:uid="{00000000-0010-0000-0100-000006000000}" name="Requisitante"/>
    <tableColumn id="7" xr3:uid="{00000000-0010-0000-0100-000007000000}" name="Valor total estimado"/>
    <tableColumn id="8" xr3:uid="{00000000-0010-0000-0100-000008000000}" name="Onde o processo se encontra?"/>
    <tableColumn id="9" xr3:uid="{00000000-0010-0000-0100-000009000000}" name="Desde quando está lá?"/>
    <tableColumn id="10" xr3:uid="{00000000-0010-0000-0100-00000A000000}" name="Status atual do processo"/>
    <tableColumn id="11" xr3:uid="{00000000-0010-0000-0100-00000B000000}" name="Possível procedimento de compra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CF54430-8549-40B3-950A-528790F77ECA}" name="Tabela2" displayName="Tabela2" ref="A2:J3" totalsRowShown="0" headerRowDxfId="59" dataDxfId="57" headerRowBorderDxfId="58" tableBorderDxfId="56" totalsRowBorderDxfId="55" dataCellStyle="Moeda">
  <tableColumns count="10">
    <tableColumn id="1" xr3:uid="{88411070-C0BB-4AF7-B198-75606019E561}" name="Unidade" dataDxfId="54"/>
    <tableColumn id="2" xr3:uid="{C56A8341-9A61-402C-8C38-F9DE6FA4C22C}" name="Quantidade de processos" dataDxfId="53"/>
    <tableColumn id="3" xr3:uid="{A0CD3D6F-4C3D-4F89-8BED-66B0DA16897D}" name="Quantidade de itens" dataDxfId="52"/>
    <tableColumn id="9" xr3:uid="{C6038186-8D99-4543-8B94-E3DA78B60932}" name="Quantidade de itens cancelados e desertos" dataDxfId="51"/>
    <tableColumn id="10" xr3:uid="{AF8F2233-29D0-464F-A730-69AC1435728D}" name="Total de itens adquiridos" dataDxfId="50">
      <calculatedColumnFormula>Tabela2[[#This Row],[Quantidade de itens]]-Tabela2[[#This Row],[Quantidade de itens cancelados e desertos]]</calculatedColumnFormula>
    </tableColumn>
    <tableColumn id="4" xr3:uid="{763F1B26-9311-4000-B024-6B220405F4E8}" name="Valor Total Estimado" dataDxfId="49" dataCellStyle="Moeda"/>
    <tableColumn id="5" xr3:uid="{FDB0F0F4-2752-421E-AC03-325DA260C598}" name="Valor dos itens cancelados e desertos" dataDxfId="48" dataCellStyle="Moeda"/>
    <tableColumn id="6" xr3:uid="{FD9F02EF-162A-45D1-B819-61BE6CB79735}" name="Valor Total Contratado" dataDxfId="47" dataCellStyle="Moeda"/>
    <tableColumn id="7" xr3:uid="{F6E5A715-6985-4472-8645-69BB85787750}" name="Valor Total Economizado" dataDxfId="46" dataCellStyle="Moeda"/>
    <tableColumn id="8" xr3:uid="{3C3ED075-3509-4233-88AC-4DEA9E8D5980}" name="% Economizado" dataDxfId="45" dataCellStyle="Porcentagem">
      <calculatedColumnFormula>I3/(F3-G3)</calculatedColumnFormula>
    </tableColumn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3433B13-58AB-4011-A6E1-6939B7D0D546}" name="Tabela35" displayName="Tabela35" ref="A6:J7" totalsRowShown="0" headerRowDxfId="44" dataDxfId="42" headerRowBorderDxfId="43" tableBorderDxfId="41" totalsRowBorderDxfId="40" dataCellStyle="Moeda">
  <tableColumns count="10">
    <tableColumn id="1" xr3:uid="{A1D7E610-8402-4667-8693-D89003867EC6}" name="Unidade" dataDxfId="39"/>
    <tableColumn id="2" xr3:uid="{57E0D599-D9D3-4E55-8396-9EF951070A94}" name="Quantidade de processos" dataDxfId="38"/>
    <tableColumn id="3" xr3:uid="{7151EFDA-3995-415C-969D-8046AD40A99D}" name="Quantidade de itens" dataDxfId="37"/>
    <tableColumn id="9" xr3:uid="{1CB0C2DC-1C40-4820-8125-A21786DF0D05}" name="Quantidade de itens cancelados e desertos" dataDxfId="36"/>
    <tableColumn id="11" xr3:uid="{E0ED797F-C2D4-40BC-9962-22496C14E7FE}" name="Total de itens adquiridos" dataDxfId="35">
      <calculatedColumnFormula>Tabela35[[#This Row],[Quantidade de itens]]-Tabela35[[#This Row],[Quantidade de itens cancelados e desertos]]</calculatedColumnFormula>
    </tableColumn>
    <tableColumn id="4" xr3:uid="{D964AA11-D79F-4774-B2EE-B8711967DFBA}" name="Valor Total Estimado" dataDxfId="34" dataCellStyle="Moeda"/>
    <tableColumn id="5" xr3:uid="{6DDC6F93-6FA9-4B9B-A6E2-334DA47AE8A8}" name="Valor dos itens cancelados e desertos" dataDxfId="33" dataCellStyle="Moeda"/>
    <tableColumn id="6" xr3:uid="{756D9817-4E33-4F0B-A006-638C964F389D}" name="Valor Total Contratado" dataDxfId="32" dataCellStyle="Moeda"/>
    <tableColumn id="7" xr3:uid="{4C3A2900-8D9E-4599-B9A8-EC36CB6A19D2}" name="Valor Total ECONOMIZADO" dataDxfId="31" dataCellStyle="Moeda"/>
    <tableColumn id="8" xr3:uid="{9AD701D9-3FD9-45AD-A8FD-B166D42F8EB9}" name="% Economizado" dataDxfId="30" dataCellStyle="Porcentagem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4505D80-1D5B-422D-ADA2-A036C1A80652}" name="Tabela26" displayName="Tabela26" ref="A13:J14" totalsRowShown="0" headerRowDxfId="29" dataDxfId="27" headerRowBorderDxfId="28" tableBorderDxfId="26" totalsRowBorderDxfId="25" dataCellStyle="Moeda">
  <tableColumns count="10">
    <tableColumn id="1" xr3:uid="{289FE9F3-B6F2-4010-96EC-93C2014805B4}" name="Unidade" dataDxfId="24"/>
    <tableColumn id="2" xr3:uid="{1C781D6E-27A8-46AD-B667-80CE39A84AAF}" name="Quantidade de processos" dataDxfId="23"/>
    <tableColumn id="3" xr3:uid="{7645BD3B-A810-4B90-B46C-8B4503F07056}" name="Quantidade de itens" dataDxfId="22"/>
    <tableColumn id="9" xr3:uid="{C4F4754C-0B7D-4D0E-88D9-BE8A219BAB86}" name="Quantidade de itens cancelados e desertos" dataDxfId="21"/>
    <tableColumn id="10" xr3:uid="{15354652-2C0C-4B0B-82A3-DA9AE191D9F4}" name="Total de itens adquiridos" dataDxfId="20"/>
    <tableColumn id="4" xr3:uid="{1E391680-5B61-4764-B22F-75765D283AD0}" name="Valor Total Estimado" dataDxfId="19" dataCellStyle="Moeda"/>
    <tableColumn id="5" xr3:uid="{28CFDC6A-DD8A-4AB4-B472-19A63615E5F3}" name="Valor dos itens cancelados e desertos" dataDxfId="18" dataCellStyle="Moeda"/>
    <tableColumn id="6" xr3:uid="{5E7ECF7A-CF4B-4C5C-8A16-F95E8D0A711D}" name="Valor Total Contratado" dataDxfId="17" dataCellStyle="Moeda"/>
    <tableColumn id="7" xr3:uid="{3D496E86-C91E-47E6-8F49-ADA32CCE5EB1}" name="Valor Total ECONOMIZADO" dataDxfId="16" dataCellStyle="Moeda"/>
    <tableColumn id="8" xr3:uid="{E35AE87D-2EA7-4297-A605-5F32A4DE355C}" name="% Economizado" dataDxfId="15" dataCellStyle="Porcentagem">
      <calculatedColumnFormula>I14/(F14-G14)</calculatedColumnFormula>
    </tableColumn>
  </tableColumns>
  <tableStyleInfo name="TableStyleLight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57E0D19-FBAA-4524-B5B5-CC1AE4065250}" name="Tabela357" displayName="Tabela357" ref="A17:J18" totalsRowShown="0" headerRowDxfId="14" dataDxfId="12" headerRowBorderDxfId="13" tableBorderDxfId="11" totalsRowBorderDxfId="10" dataCellStyle="Moeda">
  <tableColumns count="10">
    <tableColumn id="1" xr3:uid="{D73DE044-8158-4984-A8EE-9E85BA340708}" name="Unidade" dataDxfId="9"/>
    <tableColumn id="2" xr3:uid="{5B5BB231-5A1F-45AD-8B0C-572FEDF9BC43}" name="Quantidade de processos" dataDxfId="8"/>
    <tableColumn id="3" xr3:uid="{4771CF3C-27C4-4E4A-A08D-30F736B148C8}" name="Quantidade de itens" dataDxfId="7"/>
    <tableColumn id="9" xr3:uid="{CF0340CC-621F-4175-966E-0A1DBF06D13A}" name="Quantidade de itens cancelados e desertos" dataDxfId="6"/>
    <tableColumn id="11" xr3:uid="{4856077F-75E2-4684-861A-BE0DB734DDBB}" name="Total de itens adquiridos" dataDxfId="5"/>
    <tableColumn id="4" xr3:uid="{934EF7AB-9ECC-435D-B83D-183220514FA6}" name="Valor Total Estimado" dataDxfId="4" dataCellStyle="Moeda"/>
    <tableColumn id="5" xr3:uid="{465E1EDC-D2CC-4D51-B3E7-16D7AC221EFD}" name="Valor dos itens cancelados e desertos" dataDxfId="3" dataCellStyle="Moeda"/>
    <tableColumn id="6" xr3:uid="{B490A50A-41D2-4D2E-84E5-2C104D1FEB2A}" name="Valor Total Contratado" dataDxfId="2" dataCellStyle="Moeda"/>
    <tableColumn id="7" xr3:uid="{E66EA082-CC2C-47BD-95DF-30A0B074642C}" name="Valor Total ECONOMIZADO" dataDxfId="1" dataCellStyle="Moeda"/>
    <tableColumn id="8" xr3:uid="{8B5A6865-0EF2-4401-B04F-67CA81B364D2}" name="% Economizado" dataDxfId="0" dataCellStyle="Porcentagem">
      <calculatedColumnFormula>I18/(F18-G18)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ivotTable" Target="../pivotTables/pivotTable14.xml"/><Relationship Id="rId1" Type="http://schemas.openxmlformats.org/officeDocument/2006/relationships/pivotTable" Target="../pivotTables/pivotTable13.xml"/><Relationship Id="rId4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5.xml"/><Relationship Id="rId3" Type="http://schemas.openxmlformats.org/officeDocument/2006/relationships/hyperlink" Target="http://websga2.dirad.fiocruz.br/compras/servlet/org.fiocruz.pedcompras.orelgerco?,2022,1" TargetMode="External"/><Relationship Id="rId7" Type="http://schemas.openxmlformats.org/officeDocument/2006/relationships/table" Target="../tables/table4.xml"/><Relationship Id="rId2" Type="http://schemas.openxmlformats.org/officeDocument/2006/relationships/hyperlink" Target="http://websga2.dirad.fiocruz.br/compras/servlet/org.fiocruz.pedcompras.orelgerco?,2022,1" TargetMode="External"/><Relationship Id="rId1" Type="http://schemas.openxmlformats.org/officeDocument/2006/relationships/hyperlink" Target="http://websga2.dirad.fiocruz.br/compras/servlet/org.fiocruz.pedcompras.orelgerco?,2022,1" TargetMode="External"/><Relationship Id="rId6" Type="http://schemas.openxmlformats.org/officeDocument/2006/relationships/table" Target="../tables/table3.xml"/><Relationship Id="rId5" Type="http://schemas.openxmlformats.org/officeDocument/2006/relationships/drawing" Target="../drawings/drawing11.xml"/><Relationship Id="rId4" Type="http://schemas.openxmlformats.org/officeDocument/2006/relationships/hyperlink" Target="http://websga2.dirad.fiocruz.br/compras/servlet/org.fiocruz.pedcompras.orelgerco?,2022,1" TargetMode="External"/><Relationship Id="rId9" Type="http://schemas.openxmlformats.org/officeDocument/2006/relationships/table" Target="../tables/table6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4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4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10.xml"/><Relationship Id="rId1" Type="http://schemas.openxmlformats.org/officeDocument/2006/relationships/pivotTable" Target="../pivotTables/pivotTable9.xml"/><Relationship Id="rId4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ivotTable" Target="../pivotTables/pivotTable12.xml"/><Relationship Id="rId1" Type="http://schemas.openxmlformats.org/officeDocument/2006/relationships/pivotTable" Target="../pivotTables/pivotTable11.xml"/><Relationship Id="rId4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K46"/>
  <sheetViews>
    <sheetView workbookViewId="0">
      <selection activeCell="F27" sqref="F27"/>
    </sheetView>
  </sheetViews>
  <sheetFormatPr defaultRowHeight="15" x14ac:dyDescent="0.25"/>
  <cols>
    <col min="1" max="1" width="12.42578125" customWidth="1"/>
    <col min="2" max="2" width="11.28515625" customWidth="1"/>
    <col min="3" max="3" width="19.7109375" customWidth="1"/>
    <col min="4" max="4" width="12.7109375" customWidth="1"/>
    <col min="6" max="6" width="13.28515625" customWidth="1"/>
    <col min="7" max="7" width="19.85546875" customWidth="1"/>
    <col min="8" max="8" width="28" customWidth="1"/>
    <col min="9" max="9" width="21.7109375" customWidth="1"/>
    <col min="10" max="10" width="23.28515625" customWidth="1"/>
    <col min="11" max="11" width="32.140625" customWidth="1"/>
  </cols>
  <sheetData>
    <row r="1" spans="1:11" x14ac:dyDescent="0.25">
      <c r="A1" t="s">
        <v>0</v>
      </c>
      <c r="B1" t="s">
        <v>1</v>
      </c>
      <c r="C1" t="s">
        <v>5</v>
      </c>
      <c r="D1" t="s">
        <v>2</v>
      </c>
      <c r="E1" t="s">
        <v>3</v>
      </c>
      <c r="F1" t="s">
        <v>4</v>
      </c>
      <c r="G1" t="s">
        <v>6</v>
      </c>
      <c r="H1" t="s">
        <v>10</v>
      </c>
      <c r="I1" t="s">
        <v>8</v>
      </c>
      <c r="J1" t="s">
        <v>9</v>
      </c>
      <c r="K1" t="s">
        <v>7</v>
      </c>
    </row>
    <row r="4" spans="1:11" x14ac:dyDescent="0.25">
      <c r="B4" t="s">
        <v>23</v>
      </c>
      <c r="C4">
        <v>40</v>
      </c>
      <c r="E4" t="s">
        <v>13</v>
      </c>
      <c r="F4" t="s">
        <v>21</v>
      </c>
      <c r="G4">
        <v>352860.57</v>
      </c>
      <c r="H4" t="s">
        <v>21</v>
      </c>
    </row>
    <row r="5" spans="1:11" x14ac:dyDescent="0.25">
      <c r="B5" t="s">
        <v>24</v>
      </c>
      <c r="C5">
        <v>1</v>
      </c>
      <c r="E5" t="s">
        <v>13</v>
      </c>
      <c r="F5" t="s">
        <v>21</v>
      </c>
      <c r="G5">
        <v>5091.0600000000004</v>
      </c>
      <c r="H5" t="s">
        <v>21</v>
      </c>
    </row>
    <row r="9" spans="1:11" x14ac:dyDescent="0.25">
      <c r="B9" t="s">
        <v>41</v>
      </c>
      <c r="C9">
        <v>1</v>
      </c>
      <c r="E9" t="s">
        <v>42</v>
      </c>
      <c r="F9" t="s">
        <v>38</v>
      </c>
      <c r="G9">
        <v>2205748.2999999998</v>
      </c>
      <c r="H9" t="s">
        <v>38</v>
      </c>
      <c r="I9" s="5">
        <v>44403</v>
      </c>
    </row>
    <row r="10" spans="1:11" x14ac:dyDescent="0.25">
      <c r="B10" t="s">
        <v>43</v>
      </c>
      <c r="C10">
        <v>1</v>
      </c>
      <c r="E10" t="s">
        <v>44</v>
      </c>
      <c r="F10" t="s">
        <v>38</v>
      </c>
      <c r="G10">
        <v>12272566.550000001</v>
      </c>
      <c r="H10" t="s">
        <v>38</v>
      </c>
      <c r="I10" s="5">
        <v>44403</v>
      </c>
    </row>
    <row r="13" spans="1:11" x14ac:dyDescent="0.25">
      <c r="B13" t="s">
        <v>53</v>
      </c>
      <c r="C13">
        <v>11</v>
      </c>
      <c r="E13" t="s">
        <v>54</v>
      </c>
      <c r="F13" t="s">
        <v>38</v>
      </c>
      <c r="G13">
        <v>937671.92999999993</v>
      </c>
      <c r="H13" t="s">
        <v>38</v>
      </c>
      <c r="I13" s="5">
        <v>44400</v>
      </c>
    </row>
    <row r="23" spans="2:3" x14ac:dyDescent="0.25">
      <c r="B23" t="s">
        <v>168</v>
      </c>
      <c r="C23">
        <v>1</v>
      </c>
    </row>
    <row r="28" spans="2:3" x14ac:dyDescent="0.25">
      <c r="B28" t="s">
        <v>177</v>
      </c>
      <c r="C28">
        <v>6</v>
      </c>
    </row>
    <row r="31" spans="2:3" x14ac:dyDescent="0.25">
      <c r="B31" t="s">
        <v>180</v>
      </c>
      <c r="C31">
        <v>1</v>
      </c>
    </row>
    <row r="33" spans="1:8" x14ac:dyDescent="0.25">
      <c r="B33" t="s">
        <v>182</v>
      </c>
      <c r="C33">
        <v>24</v>
      </c>
    </row>
    <row r="34" spans="1:8" x14ac:dyDescent="0.25">
      <c r="B34" t="s">
        <v>183</v>
      </c>
      <c r="C34">
        <v>1</v>
      </c>
    </row>
    <row r="36" spans="1:8" x14ac:dyDescent="0.25">
      <c r="B36" t="s">
        <v>185</v>
      </c>
      <c r="C36">
        <v>1</v>
      </c>
    </row>
    <row r="39" spans="1:8" x14ac:dyDescent="0.25">
      <c r="B39" t="s">
        <v>188</v>
      </c>
      <c r="C39">
        <v>1</v>
      </c>
    </row>
    <row r="46" spans="1:8" x14ac:dyDescent="0.25">
      <c r="A46" t="s">
        <v>166</v>
      </c>
      <c r="B46">
        <v>59</v>
      </c>
      <c r="C46">
        <v>277</v>
      </c>
      <c r="D46">
        <v>32</v>
      </c>
      <c r="E46" t="s">
        <v>137</v>
      </c>
      <c r="G46">
        <v>224772863.44010001</v>
      </c>
      <c r="H46" t="s">
        <v>137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580FE-773C-4AE3-9562-E78B6671CD4D}">
  <dimension ref="A1:D3"/>
  <sheetViews>
    <sheetView workbookViewId="0">
      <selection activeCell="I29" sqref="I29"/>
    </sheetView>
  </sheetViews>
  <sheetFormatPr defaultRowHeight="15" x14ac:dyDescent="0.25"/>
  <cols>
    <col min="1" max="1" width="9.140625" style="99" customWidth="1"/>
    <col min="2" max="2" width="14.28515625" style="99" customWidth="1"/>
    <col min="3" max="3" width="11.5703125" style="99" customWidth="1"/>
    <col min="4" max="4" width="14.7109375" style="99" customWidth="1"/>
    <col min="5" max="16384" width="9.140625" style="99"/>
  </cols>
  <sheetData>
    <row r="1" spans="1:4" ht="45" x14ac:dyDescent="0.25">
      <c r="A1" s="117" t="s">
        <v>205</v>
      </c>
      <c r="B1" s="117" t="s">
        <v>201</v>
      </c>
      <c r="C1" s="117" t="s">
        <v>202</v>
      </c>
      <c r="D1" s="117" t="s">
        <v>298</v>
      </c>
    </row>
    <row r="2" spans="1:4" x14ac:dyDescent="0.25">
      <c r="A2" s="73">
        <f>Índice!C138</f>
        <v>2344</v>
      </c>
      <c r="B2" s="73">
        <f>Índice!C140</f>
        <v>1938</v>
      </c>
      <c r="C2" s="73">
        <f>Índice!C142</f>
        <v>404</v>
      </c>
      <c r="D2" s="73">
        <f>Índice!C144</f>
        <v>2</v>
      </c>
    </row>
    <row r="3" spans="1:4" x14ac:dyDescent="0.25">
      <c r="A3" s="118">
        <f>A2/A2</f>
        <v>1</v>
      </c>
      <c r="B3" s="119">
        <f>B2/A2</f>
        <v>0.82679180887372017</v>
      </c>
      <c r="C3" s="119">
        <f>C2/A2</f>
        <v>0.17235494880546076</v>
      </c>
      <c r="D3" s="119">
        <f>D2/A2</f>
        <v>8.5324232081911264E-4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02337-DC1A-46DF-A00B-FF772177899D}">
  <dimension ref="A1:D3"/>
  <sheetViews>
    <sheetView workbookViewId="0">
      <selection activeCell="Q16" sqref="Q16"/>
    </sheetView>
  </sheetViews>
  <sheetFormatPr defaultRowHeight="15" x14ac:dyDescent="0.25"/>
  <cols>
    <col min="1" max="1" width="9.140625" style="99" customWidth="1"/>
    <col min="2" max="2" width="14.28515625" style="99" customWidth="1"/>
    <col min="3" max="3" width="11.5703125" style="99" customWidth="1"/>
    <col min="4" max="4" width="14.7109375" style="99" customWidth="1"/>
    <col min="5" max="16384" width="9.140625" style="99"/>
  </cols>
  <sheetData>
    <row r="1" spans="1:4" ht="45" x14ac:dyDescent="0.25">
      <c r="A1" s="121" t="s">
        <v>451</v>
      </c>
      <c r="B1" s="121" t="s">
        <v>199</v>
      </c>
      <c r="C1" s="121" t="s">
        <v>200</v>
      </c>
      <c r="D1" s="121" t="s">
        <v>297</v>
      </c>
    </row>
    <row r="2" spans="1:4" x14ac:dyDescent="0.25">
      <c r="A2" s="73">
        <f>Índice!A138</f>
        <v>113</v>
      </c>
      <c r="B2" s="73">
        <f>Índice!A140</f>
        <v>50</v>
      </c>
      <c r="C2" s="73">
        <f>Índice!A142</f>
        <v>61</v>
      </c>
      <c r="D2" s="73">
        <f>Índice!A144</f>
        <v>2</v>
      </c>
    </row>
    <row r="3" spans="1:4" x14ac:dyDescent="0.25">
      <c r="A3" s="119">
        <f>A2/A2</f>
        <v>1</v>
      </c>
      <c r="B3" s="119">
        <f>B2/A2</f>
        <v>0.44247787610619471</v>
      </c>
      <c r="C3" s="119">
        <f>C2/A2</f>
        <v>0.53982300884955747</v>
      </c>
      <c r="D3" s="119">
        <f>D2/A2</f>
        <v>1.7699115044247787E-2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90D9-9D34-4D77-8E70-5D32ECCC10A1}">
  <dimension ref="A1:D3"/>
  <sheetViews>
    <sheetView workbookViewId="0">
      <selection activeCell="I28" sqref="I28"/>
    </sheetView>
  </sheetViews>
  <sheetFormatPr defaultRowHeight="15" x14ac:dyDescent="0.25"/>
  <cols>
    <col min="1" max="1" width="10.5703125" style="99" customWidth="1"/>
    <col min="2" max="2" width="14.28515625" style="99" customWidth="1"/>
    <col min="3" max="3" width="11.5703125" style="99" customWidth="1"/>
    <col min="4" max="4" width="14.7109375" style="99" customWidth="1"/>
    <col min="5" max="16384" width="9.140625" style="99"/>
  </cols>
  <sheetData>
    <row r="1" spans="1:4" ht="45" x14ac:dyDescent="0.25">
      <c r="A1" s="120" t="s">
        <v>588</v>
      </c>
      <c r="B1" s="120" t="s">
        <v>204</v>
      </c>
      <c r="C1" s="120" t="s">
        <v>203</v>
      </c>
      <c r="D1" s="120" t="s">
        <v>589</v>
      </c>
    </row>
    <row r="2" spans="1:4" x14ac:dyDescent="0.25">
      <c r="A2" s="73">
        <f>Índice!E138</f>
        <v>90</v>
      </c>
      <c r="B2" s="73">
        <f>Índice!E140</f>
        <v>45</v>
      </c>
      <c r="C2" s="73">
        <f>Índice!E142</f>
        <v>43</v>
      </c>
      <c r="D2" s="73">
        <f>Índice!E144</f>
        <v>2</v>
      </c>
    </row>
    <row r="3" spans="1:4" x14ac:dyDescent="0.25">
      <c r="A3" s="118">
        <f>A2/A2</f>
        <v>1</v>
      </c>
      <c r="B3" s="119">
        <f>B2/A2</f>
        <v>0.5</v>
      </c>
      <c r="C3" s="119">
        <f>C2/A2</f>
        <v>0.4777777777777778</v>
      </c>
      <c r="D3" s="119">
        <f>D2/A2</f>
        <v>2.2222222222222223E-2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BBDFB-76FC-4C6B-83A4-99CEB51D8835}">
  <dimension ref="A1:F83"/>
  <sheetViews>
    <sheetView zoomScale="90" zoomScaleNormal="90" workbookViewId="0">
      <selection activeCell="N5" sqref="N5"/>
    </sheetView>
  </sheetViews>
  <sheetFormatPr defaultRowHeight="15" x14ac:dyDescent="0.25"/>
  <cols>
    <col min="1" max="1" width="24.42578125" style="49" bestFit="1" customWidth="1"/>
    <col min="2" max="2" width="22.85546875" style="49" bestFit="1" customWidth="1"/>
    <col min="3" max="3" width="24.42578125" style="49" bestFit="1" customWidth="1"/>
    <col min="4" max="4" width="22.5703125" style="49" bestFit="1" customWidth="1"/>
    <col min="5" max="5" width="15.42578125" style="49" bestFit="1" customWidth="1"/>
    <col min="6" max="6" width="24.42578125" style="49" bestFit="1" customWidth="1"/>
    <col min="7" max="7" width="10.5703125" style="49" bestFit="1" customWidth="1"/>
    <col min="8" max="8" width="6.7109375" style="49" bestFit="1" customWidth="1"/>
    <col min="9" max="9" width="10" style="49" bestFit="1" customWidth="1"/>
    <col min="10" max="16384" width="9.140625" style="49"/>
  </cols>
  <sheetData>
    <row r="1" spans="1:6" x14ac:dyDescent="0.25">
      <c r="A1" s="3" t="s">
        <v>9</v>
      </c>
      <c r="B1" s="49" t="s">
        <v>197</v>
      </c>
      <c r="D1"/>
      <c r="E1"/>
    </row>
    <row r="2" spans="1:6" ht="30" customHeight="1" x14ac:dyDescent="0.25">
      <c r="A2" s="151" t="s">
        <v>595</v>
      </c>
      <c r="B2" s="151"/>
      <c r="D2" s="151"/>
      <c r="E2" s="151"/>
    </row>
    <row r="3" spans="1:6" x14ac:dyDescent="0.25">
      <c r="A3" s="3" t="s">
        <v>191</v>
      </c>
      <c r="B3" s="49" t="s">
        <v>553</v>
      </c>
      <c r="C3" s="49" t="s">
        <v>552</v>
      </c>
      <c r="D3" s="82"/>
      <c r="E3" s="83"/>
      <c r="F3" s="84"/>
    </row>
    <row r="4" spans="1:6" x14ac:dyDescent="0.25">
      <c r="A4" s="4" t="s">
        <v>457</v>
      </c>
      <c r="B4" s="113">
        <v>1193041.8799999999</v>
      </c>
      <c r="C4" s="113">
        <v>1193041.8799999999</v>
      </c>
      <c r="D4" s="85"/>
      <c r="E4" s="86"/>
      <c r="F4" s="87"/>
    </row>
    <row r="5" spans="1:6" x14ac:dyDescent="0.25">
      <c r="A5" s="4" t="s">
        <v>418</v>
      </c>
      <c r="B5" s="113">
        <v>11376821.970000001</v>
      </c>
      <c r="C5" s="113">
        <v>11058709.18</v>
      </c>
      <c r="D5" s="85"/>
      <c r="E5" s="86"/>
      <c r="F5" s="87"/>
    </row>
    <row r="6" spans="1:6" x14ac:dyDescent="0.25">
      <c r="A6" s="4" t="s">
        <v>453</v>
      </c>
      <c r="B6" s="113">
        <v>80795726.429999977</v>
      </c>
      <c r="C6" s="113">
        <v>68357833.909999996</v>
      </c>
      <c r="D6" s="85"/>
      <c r="E6" s="86"/>
      <c r="F6" s="87"/>
    </row>
    <row r="7" spans="1:6" x14ac:dyDescent="0.25">
      <c r="A7" s="4" t="s">
        <v>455</v>
      </c>
      <c r="B7" s="113">
        <v>98083019.900000006</v>
      </c>
      <c r="C7" s="113">
        <v>97999436.599999994</v>
      </c>
      <c r="D7" s="85"/>
      <c r="E7" s="86"/>
      <c r="F7" s="87"/>
    </row>
    <row r="8" spans="1:6" x14ac:dyDescent="0.25">
      <c r="A8" s="4" t="s">
        <v>190</v>
      </c>
      <c r="B8" s="113">
        <v>191448610.17999998</v>
      </c>
      <c r="C8" s="113">
        <v>178609021.56999999</v>
      </c>
      <c r="D8" s="85"/>
      <c r="E8" s="86"/>
      <c r="F8" s="87"/>
    </row>
    <row r="9" spans="1:6" x14ac:dyDescent="0.25">
      <c r="A9"/>
      <c r="B9"/>
      <c r="C9"/>
      <c r="D9" s="85"/>
      <c r="E9" s="86"/>
      <c r="F9" s="87"/>
    </row>
    <row r="10" spans="1:6" x14ac:dyDescent="0.25">
      <c r="A10"/>
      <c r="B10"/>
      <c r="C10"/>
      <c r="D10" s="85"/>
      <c r="E10" s="86"/>
      <c r="F10" s="87"/>
    </row>
    <row r="11" spans="1:6" x14ac:dyDescent="0.25">
      <c r="A11"/>
      <c r="B11"/>
      <c r="C11"/>
      <c r="D11" s="85"/>
      <c r="E11" s="86"/>
      <c r="F11" s="87"/>
    </row>
    <row r="12" spans="1:6" x14ac:dyDescent="0.25">
      <c r="A12"/>
      <c r="B12"/>
      <c r="C12"/>
      <c r="D12" s="85"/>
      <c r="E12" s="86"/>
      <c r="F12" s="87"/>
    </row>
    <row r="13" spans="1:6" x14ac:dyDescent="0.25">
      <c r="A13"/>
      <c r="B13"/>
      <c r="C13"/>
      <c r="D13" s="85"/>
      <c r="E13" s="86"/>
      <c r="F13" s="87"/>
    </row>
    <row r="14" spans="1:6" x14ac:dyDescent="0.25">
      <c r="A14"/>
      <c r="B14"/>
      <c r="C14"/>
      <c r="D14" s="85"/>
      <c r="E14" s="86"/>
      <c r="F14" s="87"/>
    </row>
    <row r="15" spans="1:6" x14ac:dyDescent="0.25">
      <c r="A15"/>
      <c r="B15"/>
      <c r="C15"/>
      <c r="D15" s="85"/>
      <c r="E15" s="86"/>
      <c r="F15" s="87"/>
    </row>
    <row r="16" spans="1:6" x14ac:dyDescent="0.25">
      <c r="A16"/>
      <c r="B16"/>
      <c r="C16"/>
      <c r="D16" s="85"/>
      <c r="E16" s="86"/>
      <c r="F16" s="87"/>
    </row>
    <row r="17" spans="1:6" x14ac:dyDescent="0.25">
      <c r="A17"/>
      <c r="B17"/>
      <c r="C17"/>
      <c r="D17" s="85"/>
      <c r="E17" s="86"/>
      <c r="F17" s="87"/>
    </row>
    <row r="18" spans="1:6" x14ac:dyDescent="0.25">
      <c r="A18"/>
      <c r="B18"/>
      <c r="C18"/>
      <c r="D18" s="85"/>
      <c r="E18" s="86"/>
      <c r="F18" s="87"/>
    </row>
    <row r="19" spans="1:6" x14ac:dyDescent="0.25">
      <c r="A19"/>
      <c r="B19"/>
      <c r="C19"/>
      <c r="D19" s="85"/>
      <c r="E19" s="86"/>
      <c r="F19" s="87"/>
    </row>
    <row r="20" spans="1:6" x14ac:dyDescent="0.25">
      <c r="A20"/>
      <c r="B20"/>
      <c r="C20"/>
      <c r="D20" s="88"/>
      <c r="E20" s="89"/>
      <c r="F20" s="90"/>
    </row>
    <row r="21" spans="1:6" x14ac:dyDescent="0.25">
      <c r="A21"/>
      <c r="B21"/>
      <c r="C21"/>
      <c r="D21"/>
      <c r="E21"/>
      <c r="F21"/>
    </row>
    <row r="22" spans="1:6" x14ac:dyDescent="0.25">
      <c r="A22"/>
      <c r="B22"/>
      <c r="C22"/>
      <c r="D22"/>
      <c r="E22"/>
      <c r="F22"/>
    </row>
    <row r="23" spans="1:6" x14ac:dyDescent="0.25">
      <c r="A23"/>
      <c r="B23"/>
      <c r="C23"/>
      <c r="D23"/>
      <c r="E23"/>
      <c r="F23"/>
    </row>
    <row r="24" spans="1:6" x14ac:dyDescent="0.25">
      <c r="A24"/>
      <c r="B24"/>
      <c r="C24"/>
    </row>
    <row r="25" spans="1:6" x14ac:dyDescent="0.25">
      <c r="A25"/>
      <c r="B25"/>
      <c r="C25"/>
    </row>
    <row r="26" spans="1:6" x14ac:dyDescent="0.25">
      <c r="A26"/>
      <c r="B26"/>
      <c r="C26"/>
    </row>
    <row r="27" spans="1:6" x14ac:dyDescent="0.25">
      <c r="A27"/>
      <c r="B27"/>
      <c r="C27"/>
    </row>
    <row r="28" spans="1:6" x14ac:dyDescent="0.25">
      <c r="A28"/>
      <c r="B28"/>
      <c r="C28"/>
    </row>
    <row r="29" spans="1:6" x14ac:dyDescent="0.25">
      <c r="A29"/>
      <c r="B29"/>
      <c r="C29"/>
    </row>
    <row r="30" spans="1:6" x14ac:dyDescent="0.25">
      <c r="A30"/>
      <c r="B30"/>
      <c r="C30"/>
    </row>
    <row r="31" spans="1:6" x14ac:dyDescent="0.25">
      <c r="A31"/>
      <c r="B31"/>
      <c r="C31"/>
    </row>
    <row r="32" spans="1:6" x14ac:dyDescent="0.25">
      <c r="A32"/>
      <c r="B32"/>
      <c r="C32"/>
    </row>
    <row r="33" spans="1:3" x14ac:dyDescent="0.25">
      <c r="A33"/>
      <c r="B33"/>
      <c r="C33"/>
    </row>
    <row r="34" spans="1:3" x14ac:dyDescent="0.25">
      <c r="A34"/>
      <c r="B34"/>
      <c r="C34"/>
    </row>
    <row r="35" spans="1:3" x14ac:dyDescent="0.25">
      <c r="A35"/>
      <c r="B35"/>
      <c r="C35"/>
    </row>
    <row r="36" spans="1:3" x14ac:dyDescent="0.25">
      <c r="A36"/>
      <c r="B36"/>
      <c r="C36"/>
    </row>
    <row r="37" spans="1:3" x14ac:dyDescent="0.25">
      <c r="A37"/>
      <c r="B37"/>
      <c r="C37"/>
    </row>
    <row r="38" spans="1:3" x14ac:dyDescent="0.25">
      <c r="A38"/>
      <c r="B38"/>
      <c r="C38"/>
    </row>
    <row r="39" spans="1:3" x14ac:dyDescent="0.25">
      <c r="A39"/>
      <c r="B39"/>
      <c r="C39"/>
    </row>
    <row r="40" spans="1:3" x14ac:dyDescent="0.25">
      <c r="A40"/>
      <c r="B40"/>
      <c r="C40"/>
    </row>
    <row r="41" spans="1:3" x14ac:dyDescent="0.25">
      <c r="A41"/>
      <c r="B41"/>
      <c r="C41"/>
    </row>
    <row r="42" spans="1:3" x14ac:dyDescent="0.25">
      <c r="A42"/>
      <c r="B42"/>
      <c r="C42"/>
    </row>
    <row r="43" spans="1:3" x14ac:dyDescent="0.25">
      <c r="A43"/>
      <c r="B43"/>
      <c r="C43"/>
    </row>
    <row r="44" spans="1:3" x14ac:dyDescent="0.25">
      <c r="A44"/>
      <c r="B44"/>
      <c r="C44"/>
    </row>
    <row r="45" spans="1:3" x14ac:dyDescent="0.25">
      <c r="A45"/>
      <c r="B45"/>
    </row>
    <row r="46" spans="1:3" x14ac:dyDescent="0.25">
      <c r="A46"/>
      <c r="B46"/>
    </row>
    <row r="47" spans="1:3" x14ac:dyDescent="0.25">
      <c r="A47"/>
      <c r="B47"/>
    </row>
    <row r="48" spans="1:3" x14ac:dyDescent="0.25">
      <c r="A48"/>
      <c r="B48"/>
    </row>
    <row r="49" spans="1:2" x14ac:dyDescent="0.25">
      <c r="A49"/>
      <c r="B49"/>
    </row>
    <row r="50" spans="1:2" x14ac:dyDescent="0.25">
      <c r="A50"/>
      <c r="B50"/>
    </row>
    <row r="51" spans="1:2" x14ac:dyDescent="0.25">
      <c r="A51"/>
      <c r="B51"/>
    </row>
    <row r="52" spans="1:2" x14ac:dyDescent="0.25">
      <c r="A52"/>
      <c r="B52"/>
    </row>
    <row r="53" spans="1:2" x14ac:dyDescent="0.25">
      <c r="A53"/>
      <c r="B53"/>
    </row>
    <row r="54" spans="1:2" x14ac:dyDescent="0.25">
      <c r="A54"/>
      <c r="B54"/>
    </row>
    <row r="55" spans="1:2" x14ac:dyDescent="0.25">
      <c r="A55"/>
      <c r="B55"/>
    </row>
    <row r="56" spans="1:2" x14ac:dyDescent="0.25">
      <c r="A56"/>
      <c r="B56"/>
    </row>
    <row r="57" spans="1:2" x14ac:dyDescent="0.25">
      <c r="A57"/>
      <c r="B57"/>
    </row>
    <row r="58" spans="1:2" x14ac:dyDescent="0.25">
      <c r="A58"/>
      <c r="B58"/>
    </row>
    <row r="59" spans="1:2" x14ac:dyDescent="0.25">
      <c r="A59"/>
      <c r="B59"/>
    </row>
    <row r="60" spans="1:2" x14ac:dyDescent="0.25">
      <c r="A60"/>
      <c r="B60"/>
    </row>
    <row r="61" spans="1:2" x14ac:dyDescent="0.25">
      <c r="A61"/>
      <c r="B61"/>
    </row>
    <row r="62" spans="1:2" x14ac:dyDescent="0.25">
      <c r="A62"/>
      <c r="B62"/>
    </row>
    <row r="63" spans="1:2" x14ac:dyDescent="0.25">
      <c r="A63"/>
      <c r="B63"/>
    </row>
    <row r="64" spans="1:2" x14ac:dyDescent="0.25">
      <c r="A64"/>
      <c r="B64"/>
    </row>
    <row r="65" spans="1:2" x14ac:dyDescent="0.25">
      <c r="A65"/>
      <c r="B65"/>
    </row>
    <row r="66" spans="1:2" x14ac:dyDescent="0.25">
      <c r="A66"/>
      <c r="B66"/>
    </row>
    <row r="67" spans="1:2" x14ac:dyDescent="0.25">
      <c r="A67"/>
      <c r="B67"/>
    </row>
    <row r="68" spans="1:2" x14ac:dyDescent="0.25">
      <c r="A68"/>
      <c r="B68"/>
    </row>
    <row r="69" spans="1:2" x14ac:dyDescent="0.25">
      <c r="A69"/>
      <c r="B69"/>
    </row>
    <row r="70" spans="1:2" x14ac:dyDescent="0.25">
      <c r="A70"/>
      <c r="B70"/>
    </row>
    <row r="71" spans="1:2" x14ac:dyDescent="0.25">
      <c r="A71"/>
      <c r="B71"/>
    </row>
    <row r="72" spans="1:2" x14ac:dyDescent="0.25">
      <c r="A72"/>
      <c r="B72"/>
    </row>
    <row r="73" spans="1:2" x14ac:dyDescent="0.25">
      <c r="A73"/>
      <c r="B73"/>
    </row>
    <row r="74" spans="1:2" x14ac:dyDescent="0.25">
      <c r="A74"/>
      <c r="B74"/>
    </row>
    <row r="75" spans="1:2" x14ac:dyDescent="0.25">
      <c r="A75"/>
      <c r="B75"/>
    </row>
    <row r="76" spans="1:2" x14ac:dyDescent="0.25">
      <c r="A76"/>
      <c r="B76"/>
    </row>
    <row r="77" spans="1:2" x14ac:dyDescent="0.25">
      <c r="A77"/>
      <c r="B77"/>
    </row>
    <row r="78" spans="1:2" x14ac:dyDescent="0.25">
      <c r="A78"/>
      <c r="B78"/>
    </row>
    <row r="79" spans="1:2" x14ac:dyDescent="0.25">
      <c r="A79"/>
      <c r="B79"/>
    </row>
    <row r="80" spans="1:2" x14ac:dyDescent="0.25">
      <c r="A80"/>
      <c r="B80"/>
    </row>
    <row r="81" spans="1:2" x14ac:dyDescent="0.25">
      <c r="A81"/>
      <c r="B81"/>
    </row>
    <row r="82" spans="1:2" x14ac:dyDescent="0.25">
      <c r="A82"/>
      <c r="B82"/>
    </row>
    <row r="83" spans="1:2" x14ac:dyDescent="0.25">
      <c r="A83"/>
      <c r="B83"/>
    </row>
  </sheetData>
  <mergeCells count="2">
    <mergeCell ref="A2:B2"/>
    <mergeCell ref="D2:E2"/>
  </mergeCells>
  <pageMargins left="0.511811024" right="0.511811024" top="0.78740157499999996" bottom="0.78740157499999996" header="0.31496062000000002" footer="0.31496062000000002"/>
  <pageSetup paperSize="9" orientation="portrait" r:id="rId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DBF6F-CC1A-4CBE-91BA-69165872E65C}">
  <dimension ref="A1:J19"/>
  <sheetViews>
    <sheetView workbookViewId="0">
      <selection activeCell="K17" sqref="K17"/>
    </sheetView>
  </sheetViews>
  <sheetFormatPr defaultRowHeight="15" x14ac:dyDescent="0.25"/>
  <cols>
    <col min="2" max="2" width="14.85546875" customWidth="1"/>
    <col min="4" max="5" width="11.28515625" customWidth="1"/>
    <col min="6" max="6" width="16.28515625" bestFit="1" customWidth="1"/>
    <col min="7" max="7" width="13.7109375" bestFit="1" customWidth="1"/>
    <col min="8" max="9" width="16.28515625" bestFit="1" customWidth="1"/>
    <col min="10" max="10" width="11.140625" customWidth="1"/>
  </cols>
  <sheetData>
    <row r="1" spans="1:10" x14ac:dyDescent="0.25">
      <c r="A1" s="153" t="s">
        <v>554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60" x14ac:dyDescent="0.25">
      <c r="A2" s="73" t="s">
        <v>565</v>
      </c>
      <c r="B2" s="73" t="s">
        <v>555</v>
      </c>
      <c r="C2" s="73" t="s">
        <v>5</v>
      </c>
      <c r="D2" s="73" t="s">
        <v>556</v>
      </c>
      <c r="E2" s="73" t="s">
        <v>557</v>
      </c>
      <c r="F2" s="73" t="s">
        <v>558</v>
      </c>
      <c r="G2" s="73" t="s">
        <v>559</v>
      </c>
      <c r="H2" s="73" t="s">
        <v>560</v>
      </c>
      <c r="I2" s="73" t="s">
        <v>568</v>
      </c>
      <c r="J2" s="73" t="s">
        <v>562</v>
      </c>
    </row>
    <row r="3" spans="1:10" x14ac:dyDescent="0.25">
      <c r="A3" s="73" t="s">
        <v>142</v>
      </c>
      <c r="B3" s="73">
        <v>4</v>
      </c>
      <c r="C3" s="73">
        <v>21</v>
      </c>
      <c r="D3" s="73">
        <v>0</v>
      </c>
      <c r="E3" s="73">
        <f>Tabela2[[#This Row],[Quantidade de itens]]-Tabela2[[#This Row],[Quantidade de itens cancelados e desertos]]</f>
        <v>21</v>
      </c>
      <c r="F3" s="114">
        <v>79492850.030000001</v>
      </c>
      <c r="G3" s="114">
        <v>0</v>
      </c>
      <c r="H3" s="114">
        <v>67281350.560000002</v>
      </c>
      <c r="I3" s="114">
        <v>12211499.470000001</v>
      </c>
      <c r="J3" s="102">
        <f>I3/(F3-G3)</f>
        <v>0.15361758278123722</v>
      </c>
    </row>
    <row r="4" spans="1:10" x14ac:dyDescent="0.25">
      <c r="A4" s="154" t="s">
        <v>563</v>
      </c>
      <c r="B4" s="154"/>
      <c r="C4" s="154"/>
      <c r="D4" s="154"/>
      <c r="E4" s="154"/>
      <c r="F4" s="154"/>
      <c r="G4" s="154"/>
      <c r="H4" s="154"/>
      <c r="I4" s="154"/>
      <c r="J4" s="154"/>
    </row>
    <row r="5" spans="1:10" x14ac:dyDescent="0.25">
      <c r="A5" s="153" t="s">
        <v>564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60" x14ac:dyDescent="0.25">
      <c r="A6" s="73" t="s">
        <v>565</v>
      </c>
      <c r="B6" s="73" t="s">
        <v>555</v>
      </c>
      <c r="C6" s="73" t="s">
        <v>5</v>
      </c>
      <c r="D6" s="73" t="s">
        <v>556</v>
      </c>
      <c r="E6" s="73" t="s">
        <v>557</v>
      </c>
      <c r="F6" s="73" t="s">
        <v>558</v>
      </c>
      <c r="G6" s="73" t="s">
        <v>559</v>
      </c>
      <c r="H6" s="73" t="s">
        <v>560</v>
      </c>
      <c r="I6" s="73" t="s">
        <v>561</v>
      </c>
      <c r="J6" s="73" t="s">
        <v>562</v>
      </c>
    </row>
    <row r="7" spans="1:10" x14ac:dyDescent="0.25">
      <c r="A7" s="73" t="s">
        <v>142</v>
      </c>
      <c r="B7" s="73">
        <v>1</v>
      </c>
      <c r="C7" s="73">
        <v>1</v>
      </c>
      <c r="D7" s="73">
        <v>1</v>
      </c>
      <c r="E7" s="73">
        <f>Tabela35[[#This Row],[Quantidade de itens]]-Tabela35[[#This Row],[Quantidade de itens cancelados e desertos]]</f>
        <v>0</v>
      </c>
      <c r="F7" s="114">
        <v>235466</v>
      </c>
      <c r="G7" s="114">
        <v>235466</v>
      </c>
      <c r="H7" s="114">
        <v>0</v>
      </c>
      <c r="I7" s="114">
        <v>0</v>
      </c>
      <c r="J7" s="102">
        <v>0</v>
      </c>
    </row>
    <row r="8" spans="1:10" x14ac:dyDescent="0.25">
      <c r="A8" s="154" t="s">
        <v>563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0" s="49" customFormat="1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</row>
    <row r="10" spans="1:10" s="49" customFormat="1" x14ac:dyDescent="0.25">
      <c r="A10" s="115"/>
      <c r="B10" s="115"/>
      <c r="C10" s="115"/>
      <c r="D10" s="115"/>
      <c r="E10" s="115"/>
      <c r="F10" s="115"/>
      <c r="G10" s="115"/>
      <c r="H10" s="115"/>
      <c r="I10" s="115"/>
      <c r="J10" s="115"/>
    </row>
    <row r="12" spans="1:10" x14ac:dyDescent="0.25">
      <c r="A12" s="153" t="s">
        <v>566</v>
      </c>
      <c r="B12" s="153"/>
      <c r="C12" s="153"/>
      <c r="D12" s="153"/>
      <c r="E12" s="153"/>
      <c r="F12" s="153"/>
      <c r="G12" s="153"/>
      <c r="H12" s="153"/>
      <c r="I12" s="153"/>
      <c r="J12" s="153"/>
    </row>
    <row r="13" spans="1:10" ht="60" x14ac:dyDescent="0.25">
      <c r="A13" s="73" t="s">
        <v>565</v>
      </c>
      <c r="B13" s="73" t="s">
        <v>555</v>
      </c>
      <c r="C13" s="73" t="s">
        <v>5</v>
      </c>
      <c r="D13" s="73" t="s">
        <v>556</v>
      </c>
      <c r="E13" s="73" t="s">
        <v>557</v>
      </c>
      <c r="F13" s="73" t="s">
        <v>558</v>
      </c>
      <c r="G13" s="73" t="s">
        <v>559</v>
      </c>
      <c r="H13" s="73" t="s">
        <v>560</v>
      </c>
      <c r="I13" s="73" t="s">
        <v>561</v>
      </c>
      <c r="J13" s="73" t="s">
        <v>562</v>
      </c>
    </row>
    <row r="14" spans="1:10" x14ac:dyDescent="0.25">
      <c r="A14" s="73" t="s">
        <v>142</v>
      </c>
      <c r="B14" s="73"/>
      <c r="C14" s="73"/>
      <c r="D14" s="73"/>
      <c r="E14" s="73"/>
      <c r="F14" s="114"/>
      <c r="G14" s="114"/>
      <c r="H14" s="114"/>
      <c r="I14" s="114"/>
      <c r="J14" s="102" t="e">
        <f t="shared" ref="J14" si="0">I14/(F14-G14)</f>
        <v>#DIV/0!</v>
      </c>
    </row>
    <row r="15" spans="1:10" x14ac:dyDescent="0.25">
      <c r="A15" s="154" t="s">
        <v>563</v>
      </c>
      <c r="B15" s="154"/>
      <c r="C15" s="154"/>
      <c r="D15" s="154"/>
      <c r="E15" s="154"/>
      <c r="F15" s="154"/>
      <c r="G15" s="154"/>
      <c r="H15" s="154"/>
      <c r="I15" s="154"/>
      <c r="J15" s="154"/>
    </row>
    <row r="16" spans="1:10" x14ac:dyDescent="0.25">
      <c r="A16" s="153" t="s">
        <v>567</v>
      </c>
      <c r="B16" s="153"/>
      <c r="C16" s="153"/>
      <c r="D16" s="153"/>
      <c r="E16" s="153"/>
      <c r="F16" s="153"/>
      <c r="G16" s="153"/>
      <c r="H16" s="153"/>
      <c r="I16" s="153"/>
      <c r="J16" s="153"/>
    </row>
    <row r="17" spans="1:10" ht="60" x14ac:dyDescent="0.25">
      <c r="A17" s="73" t="s">
        <v>565</v>
      </c>
      <c r="B17" s="73" t="s">
        <v>555</v>
      </c>
      <c r="C17" s="73" t="s">
        <v>5</v>
      </c>
      <c r="D17" s="73" t="s">
        <v>556</v>
      </c>
      <c r="E17" s="73" t="s">
        <v>557</v>
      </c>
      <c r="F17" s="73" t="s">
        <v>558</v>
      </c>
      <c r="G17" s="73" t="s">
        <v>559</v>
      </c>
      <c r="H17" s="73" t="s">
        <v>560</v>
      </c>
      <c r="I17" s="73" t="s">
        <v>561</v>
      </c>
      <c r="J17" s="73" t="s">
        <v>562</v>
      </c>
    </row>
    <row r="18" spans="1:10" x14ac:dyDescent="0.25">
      <c r="A18" s="73" t="s">
        <v>142</v>
      </c>
      <c r="B18" s="73"/>
      <c r="C18" s="73"/>
      <c r="D18" s="73"/>
      <c r="E18" s="73"/>
      <c r="F18" s="114"/>
      <c r="G18" s="114"/>
      <c r="H18" s="114"/>
      <c r="I18" s="114"/>
      <c r="J18" s="102" t="e">
        <f>I18/(F18-G18)</f>
        <v>#DIV/0!</v>
      </c>
    </row>
    <row r="19" spans="1:10" x14ac:dyDescent="0.25">
      <c r="A19" s="154" t="s">
        <v>563</v>
      </c>
      <c r="B19" s="154"/>
      <c r="C19" s="154"/>
      <c r="D19" s="154"/>
      <c r="E19" s="154"/>
      <c r="F19" s="154"/>
      <c r="G19" s="154"/>
      <c r="H19" s="154"/>
      <c r="I19" s="154"/>
      <c r="J19" s="154"/>
    </row>
  </sheetData>
  <mergeCells count="8">
    <mergeCell ref="A16:J16"/>
    <mergeCell ref="A19:J19"/>
    <mergeCell ref="A1:J1"/>
    <mergeCell ref="A4:J4"/>
    <mergeCell ref="A5:J5"/>
    <mergeCell ref="A8:J8"/>
    <mergeCell ref="A12:J12"/>
    <mergeCell ref="A15:J15"/>
  </mergeCells>
  <hyperlinks>
    <hyperlink ref="A4" r:id="rId1" xr:uid="{5A052943-2DA8-4D85-BC01-5F28E82D521E}"/>
    <hyperlink ref="A8" r:id="rId2" xr:uid="{58DCCFF3-DB23-41C8-8929-093595BD1236}"/>
    <hyperlink ref="A15" r:id="rId3" xr:uid="{835C7E5B-5026-412F-9068-4869083AB8D5}"/>
    <hyperlink ref="A19" r:id="rId4" xr:uid="{74D4AE41-DE4D-4C6D-9AB7-0676F49F1449}"/>
  </hyperlinks>
  <pageMargins left="0.511811024" right="0.511811024" top="0.78740157499999996" bottom="0.78740157499999996" header="0.31496062000000002" footer="0.31496062000000002"/>
  <drawing r:id="rId5"/>
  <tableParts count="4">
    <tablePart r:id="rId6"/>
    <tablePart r:id="rId7"/>
    <tablePart r:id="rId8"/>
    <tablePart r:id="rId9"/>
  </tablePar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45F69-F103-4104-A491-21C8C50BE75F}">
  <dimension ref="A1:E3"/>
  <sheetViews>
    <sheetView workbookViewId="0">
      <selection activeCell="D2" sqref="D2"/>
    </sheetView>
  </sheetViews>
  <sheetFormatPr defaultRowHeight="15" x14ac:dyDescent="0.25"/>
  <cols>
    <col min="1" max="1" width="26.42578125" style="99" customWidth="1"/>
    <col min="2" max="2" width="22.42578125" style="99" customWidth="1"/>
    <col min="3" max="3" width="13.85546875" style="99" customWidth="1"/>
    <col min="4" max="4" width="12.42578125" style="99" customWidth="1"/>
    <col min="5" max="5" width="12.7109375" style="99" customWidth="1"/>
    <col min="6" max="16384" width="9.140625" style="99"/>
  </cols>
  <sheetData>
    <row r="1" spans="1:5" ht="33.75" customHeight="1" x14ac:dyDescent="0.25">
      <c r="A1" s="155" t="s">
        <v>550</v>
      </c>
      <c r="B1" s="155"/>
      <c r="C1" s="155"/>
      <c r="D1" s="155"/>
      <c r="E1" s="155"/>
    </row>
    <row r="2" spans="1:5" ht="30" x14ac:dyDescent="0.25">
      <c r="A2" s="108" t="s">
        <v>347</v>
      </c>
      <c r="B2" s="108" t="s">
        <v>348</v>
      </c>
      <c r="C2" s="108" t="s">
        <v>349</v>
      </c>
      <c r="D2" s="109">
        <v>0</v>
      </c>
      <c r="E2" s="28" t="s">
        <v>197</v>
      </c>
    </row>
    <row r="3" spans="1:5" ht="105" x14ac:dyDescent="0.25">
      <c r="A3" s="73" t="s">
        <v>373</v>
      </c>
      <c r="B3" s="73" t="s">
        <v>384</v>
      </c>
      <c r="C3" s="73" t="s">
        <v>405</v>
      </c>
      <c r="D3" s="109">
        <v>0</v>
      </c>
      <c r="E3" s="28" t="s">
        <v>197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/>
  <dimension ref="A1:K45"/>
  <sheetViews>
    <sheetView workbookViewId="0">
      <selection sqref="A1:K45"/>
    </sheetView>
  </sheetViews>
  <sheetFormatPr defaultRowHeight="15" x14ac:dyDescent="0.25"/>
  <cols>
    <col min="1" max="1" width="12.42578125" customWidth="1"/>
    <col min="2" max="2" width="11.28515625" customWidth="1"/>
    <col min="3" max="3" width="19.7109375" customWidth="1"/>
    <col min="4" max="4" width="12.7109375" customWidth="1"/>
    <col min="6" max="6" width="13.28515625" customWidth="1"/>
    <col min="7" max="7" width="19.85546875" customWidth="1"/>
    <col min="8" max="8" width="28" customWidth="1"/>
    <col min="9" max="9" width="21.7109375" customWidth="1"/>
    <col min="10" max="10" width="23.28515625" customWidth="1"/>
    <col min="11" max="11" width="32.140625" customWidth="1"/>
  </cols>
  <sheetData>
    <row r="1" spans="1:11" x14ac:dyDescent="0.25">
      <c r="A1" t="s">
        <v>0</v>
      </c>
      <c r="B1" t="s">
        <v>1</v>
      </c>
      <c r="C1" t="s">
        <v>5</v>
      </c>
      <c r="D1" t="s">
        <v>2</v>
      </c>
      <c r="E1" t="s">
        <v>3</v>
      </c>
      <c r="F1" t="s">
        <v>4</v>
      </c>
      <c r="G1" t="s">
        <v>6</v>
      </c>
      <c r="H1" t="s">
        <v>10</v>
      </c>
      <c r="I1" t="s">
        <v>8</v>
      </c>
      <c r="J1" t="s">
        <v>9</v>
      </c>
      <c r="K1" t="s">
        <v>7</v>
      </c>
    </row>
    <row r="2" spans="1:11" x14ac:dyDescent="0.25">
      <c r="B2" t="s">
        <v>194</v>
      </c>
      <c r="C2">
        <v>1</v>
      </c>
      <c r="D2" t="s">
        <v>108</v>
      </c>
      <c r="E2" t="s">
        <v>109</v>
      </c>
      <c r="F2" t="s">
        <v>110</v>
      </c>
      <c r="G2">
        <v>8368.5</v>
      </c>
      <c r="H2" t="s">
        <v>15</v>
      </c>
      <c r="I2" s="5">
        <v>44400</v>
      </c>
      <c r="J2" t="s">
        <v>111</v>
      </c>
      <c r="K2" t="s">
        <v>112</v>
      </c>
    </row>
    <row r="3" spans="1:11" x14ac:dyDescent="0.25">
      <c r="A3" t="s">
        <v>68</v>
      </c>
      <c r="B3" t="s">
        <v>101</v>
      </c>
      <c r="C3">
        <v>1</v>
      </c>
      <c r="D3" t="s">
        <v>61</v>
      </c>
      <c r="E3" t="s">
        <v>74</v>
      </c>
      <c r="F3" t="s">
        <v>62</v>
      </c>
      <c r="G3">
        <v>14311.1</v>
      </c>
      <c r="H3" t="s">
        <v>63</v>
      </c>
      <c r="I3" s="5">
        <v>44404</v>
      </c>
      <c r="J3" t="s">
        <v>64</v>
      </c>
      <c r="K3" t="s">
        <v>88</v>
      </c>
    </row>
    <row r="4" spans="1:11" x14ac:dyDescent="0.25">
      <c r="B4" t="s">
        <v>172</v>
      </c>
      <c r="C4">
        <v>2</v>
      </c>
      <c r="D4" t="s">
        <v>65</v>
      </c>
      <c r="E4" t="s">
        <v>66</v>
      </c>
      <c r="F4" t="s">
        <v>67</v>
      </c>
      <c r="G4">
        <v>8800</v>
      </c>
      <c r="H4" t="s">
        <v>67</v>
      </c>
      <c r="I4" s="5">
        <v>44400</v>
      </c>
      <c r="J4" t="s">
        <v>102</v>
      </c>
      <c r="K4" t="s">
        <v>88</v>
      </c>
    </row>
    <row r="5" spans="1:11" x14ac:dyDescent="0.25">
      <c r="B5" t="s">
        <v>175</v>
      </c>
      <c r="C5">
        <v>1</v>
      </c>
      <c r="D5" t="s">
        <v>169</v>
      </c>
      <c r="E5" t="s">
        <v>170</v>
      </c>
      <c r="F5" t="s">
        <v>171</v>
      </c>
      <c r="G5">
        <v>9000835.4900000002</v>
      </c>
      <c r="H5" t="s">
        <v>171</v>
      </c>
      <c r="I5" s="5">
        <v>44404</v>
      </c>
      <c r="J5" t="s">
        <v>71</v>
      </c>
      <c r="K5" t="s">
        <v>88</v>
      </c>
    </row>
    <row r="6" spans="1:11" x14ac:dyDescent="0.25">
      <c r="B6" t="s">
        <v>82</v>
      </c>
      <c r="C6">
        <v>1</v>
      </c>
      <c r="D6" t="s">
        <v>83</v>
      </c>
      <c r="E6" t="s">
        <v>84</v>
      </c>
      <c r="F6" t="s">
        <v>85</v>
      </c>
      <c r="G6">
        <v>25359.72</v>
      </c>
      <c r="H6" t="s">
        <v>14</v>
      </c>
      <c r="I6" t="s">
        <v>86</v>
      </c>
      <c r="J6" t="s">
        <v>87</v>
      </c>
      <c r="K6" t="s">
        <v>88</v>
      </c>
    </row>
    <row r="7" spans="1:11" x14ac:dyDescent="0.25">
      <c r="B7" t="s">
        <v>35</v>
      </c>
      <c r="C7">
        <v>3</v>
      </c>
      <c r="D7" t="s">
        <v>36</v>
      </c>
      <c r="E7" t="s">
        <v>37</v>
      </c>
      <c r="F7" t="s">
        <v>38</v>
      </c>
      <c r="G7">
        <v>4376945.74</v>
      </c>
      <c r="H7" t="s">
        <v>38</v>
      </c>
      <c r="I7" s="5">
        <v>44403</v>
      </c>
      <c r="J7" t="s">
        <v>39</v>
      </c>
      <c r="K7" t="s">
        <v>40</v>
      </c>
    </row>
    <row r="8" spans="1:11" x14ac:dyDescent="0.25">
      <c r="B8" t="s">
        <v>41</v>
      </c>
      <c r="C8">
        <v>1</v>
      </c>
      <c r="D8" t="s">
        <v>36</v>
      </c>
      <c r="E8" t="s">
        <v>42</v>
      </c>
      <c r="F8" t="s">
        <v>38</v>
      </c>
      <c r="G8">
        <v>2205748.2999999998</v>
      </c>
      <c r="H8" t="s">
        <v>38</v>
      </c>
      <c r="I8" s="5">
        <v>44403</v>
      </c>
      <c r="J8" t="s">
        <v>39</v>
      </c>
      <c r="K8" t="s">
        <v>40</v>
      </c>
    </row>
    <row r="9" spans="1:11" x14ac:dyDescent="0.25">
      <c r="B9" t="s">
        <v>43</v>
      </c>
      <c r="C9">
        <v>1</v>
      </c>
      <c r="D9" t="s">
        <v>36</v>
      </c>
      <c r="E9" t="s">
        <v>44</v>
      </c>
      <c r="F9" t="s">
        <v>38</v>
      </c>
      <c r="G9">
        <v>12272566.550000001</v>
      </c>
      <c r="H9" t="s">
        <v>38</v>
      </c>
      <c r="I9" s="5">
        <v>44403</v>
      </c>
      <c r="J9" t="s">
        <v>39</v>
      </c>
      <c r="K9" t="s">
        <v>40</v>
      </c>
    </row>
    <row r="10" spans="1:11" x14ac:dyDescent="0.25">
      <c r="B10" t="s">
        <v>45</v>
      </c>
      <c r="C10">
        <v>1</v>
      </c>
      <c r="D10" t="s">
        <v>46</v>
      </c>
      <c r="E10" t="s">
        <v>47</v>
      </c>
      <c r="F10" t="s">
        <v>38</v>
      </c>
      <c r="G10">
        <v>137728.5</v>
      </c>
      <c r="H10" t="s">
        <v>38</v>
      </c>
      <c r="I10" s="5">
        <v>44403</v>
      </c>
      <c r="J10" t="s">
        <v>48</v>
      </c>
      <c r="K10" t="s">
        <v>40</v>
      </c>
    </row>
    <row r="11" spans="1:11" x14ac:dyDescent="0.25">
      <c r="B11" t="s">
        <v>49</v>
      </c>
      <c r="C11">
        <v>3</v>
      </c>
      <c r="D11" t="s">
        <v>50</v>
      </c>
      <c r="E11" t="s">
        <v>51</v>
      </c>
      <c r="F11" t="s">
        <v>38</v>
      </c>
      <c r="G11">
        <v>1487278.51</v>
      </c>
      <c r="H11" t="s">
        <v>38</v>
      </c>
      <c r="I11" s="5">
        <v>44400</v>
      </c>
      <c r="J11" t="s">
        <v>52</v>
      </c>
      <c r="K11" t="s">
        <v>40</v>
      </c>
    </row>
    <row r="12" spans="1:11" x14ac:dyDescent="0.25">
      <c r="B12" t="s">
        <v>53</v>
      </c>
      <c r="C12">
        <v>11</v>
      </c>
      <c r="D12" t="s">
        <v>50</v>
      </c>
      <c r="E12" t="s">
        <v>54</v>
      </c>
      <c r="F12" t="s">
        <v>38</v>
      </c>
      <c r="G12">
        <v>937671.92999999993</v>
      </c>
      <c r="H12" t="s">
        <v>38</v>
      </c>
      <c r="I12" s="5">
        <v>44400</v>
      </c>
      <c r="J12" t="s">
        <v>52</v>
      </c>
      <c r="K12" t="s">
        <v>40</v>
      </c>
    </row>
    <row r="13" spans="1:11" x14ac:dyDescent="0.25">
      <c r="B13" t="s">
        <v>55</v>
      </c>
      <c r="C13">
        <v>1</v>
      </c>
      <c r="D13" t="s">
        <v>56</v>
      </c>
      <c r="E13" t="s">
        <v>57</v>
      </c>
      <c r="F13" t="s">
        <v>58</v>
      </c>
      <c r="G13">
        <v>1485000</v>
      </c>
      <c r="H13" t="s">
        <v>58</v>
      </c>
      <c r="I13" s="5">
        <v>44400</v>
      </c>
      <c r="J13" t="s">
        <v>59</v>
      </c>
      <c r="K13" t="s">
        <v>40</v>
      </c>
    </row>
    <row r="14" spans="1:11" x14ac:dyDescent="0.25">
      <c r="A14" t="s">
        <v>100</v>
      </c>
      <c r="B14" t="s">
        <v>76</v>
      </c>
      <c r="C14">
        <v>1</v>
      </c>
      <c r="D14" t="s">
        <v>77</v>
      </c>
      <c r="E14" t="s">
        <v>78</v>
      </c>
      <c r="F14" t="s">
        <v>38</v>
      </c>
      <c r="G14">
        <v>112496400</v>
      </c>
      <c r="H14" t="s">
        <v>79</v>
      </c>
      <c r="I14" t="s">
        <v>80</v>
      </c>
      <c r="J14" t="s">
        <v>81</v>
      </c>
      <c r="K14" t="s">
        <v>40</v>
      </c>
    </row>
    <row r="15" spans="1:11" x14ac:dyDescent="0.25">
      <c r="B15" t="s">
        <v>184</v>
      </c>
      <c r="C15">
        <v>2</v>
      </c>
      <c r="D15" t="s">
        <v>128</v>
      </c>
      <c r="E15" t="s">
        <v>129</v>
      </c>
      <c r="F15" t="s">
        <v>130</v>
      </c>
      <c r="G15">
        <v>720288.89</v>
      </c>
      <c r="H15" t="s">
        <v>4</v>
      </c>
      <c r="I15" s="5">
        <v>44401</v>
      </c>
      <c r="J15" t="s">
        <v>131</v>
      </c>
      <c r="K15" t="s">
        <v>40</v>
      </c>
    </row>
    <row r="16" spans="1:11" x14ac:dyDescent="0.25">
      <c r="B16" t="s">
        <v>185</v>
      </c>
      <c r="C16">
        <v>1</v>
      </c>
      <c r="D16" t="s">
        <v>128</v>
      </c>
      <c r="H16" t="s">
        <v>4</v>
      </c>
      <c r="J16" t="s">
        <v>131</v>
      </c>
      <c r="K16" t="s">
        <v>40</v>
      </c>
    </row>
    <row r="17" spans="1:11" x14ac:dyDescent="0.25">
      <c r="B17" t="s">
        <v>186</v>
      </c>
      <c r="C17">
        <v>1</v>
      </c>
      <c r="D17" t="s">
        <v>132</v>
      </c>
      <c r="E17" t="s">
        <v>133</v>
      </c>
      <c r="F17" t="s">
        <v>130</v>
      </c>
      <c r="G17">
        <v>656910.93000000005</v>
      </c>
      <c r="H17" t="s">
        <v>4</v>
      </c>
      <c r="I17" s="5">
        <v>44404</v>
      </c>
      <c r="J17" t="s">
        <v>134</v>
      </c>
      <c r="K17" t="s">
        <v>40</v>
      </c>
    </row>
    <row r="18" spans="1:11" x14ac:dyDescent="0.25">
      <c r="B18" t="s">
        <v>187</v>
      </c>
      <c r="C18">
        <v>2</v>
      </c>
      <c r="D18" t="s">
        <v>135</v>
      </c>
      <c r="E18" t="s">
        <v>136</v>
      </c>
      <c r="F18" t="s">
        <v>130</v>
      </c>
      <c r="G18">
        <v>5400943.6399999997</v>
      </c>
      <c r="H18" t="s">
        <v>4</v>
      </c>
      <c r="I18" s="5">
        <v>44401</v>
      </c>
      <c r="J18" t="s">
        <v>131</v>
      </c>
      <c r="K18" t="s">
        <v>40</v>
      </c>
    </row>
    <row r="19" spans="1:11" x14ac:dyDescent="0.25">
      <c r="B19" t="s">
        <v>188</v>
      </c>
      <c r="C19">
        <v>1</v>
      </c>
      <c r="D19" t="s">
        <v>135</v>
      </c>
      <c r="H19" t="s">
        <v>4</v>
      </c>
      <c r="J19" t="s">
        <v>131</v>
      </c>
      <c r="K19" t="s">
        <v>40</v>
      </c>
    </row>
    <row r="20" spans="1:11" x14ac:dyDescent="0.25">
      <c r="B20" t="s">
        <v>173</v>
      </c>
      <c r="C20">
        <v>1</v>
      </c>
      <c r="D20" t="s">
        <v>69</v>
      </c>
      <c r="E20" t="s">
        <v>70</v>
      </c>
      <c r="F20" t="s">
        <v>21</v>
      </c>
      <c r="G20">
        <v>163549.4</v>
      </c>
      <c r="H20" t="s">
        <v>21</v>
      </c>
      <c r="I20" s="5">
        <v>44358</v>
      </c>
      <c r="J20" t="s">
        <v>71</v>
      </c>
      <c r="K20" t="s">
        <v>75</v>
      </c>
    </row>
    <row r="21" spans="1:11" x14ac:dyDescent="0.25">
      <c r="B21" t="s">
        <v>174</v>
      </c>
      <c r="C21">
        <v>1</v>
      </c>
      <c r="D21" t="s">
        <v>72</v>
      </c>
      <c r="E21" t="s">
        <v>73</v>
      </c>
      <c r="F21" t="s">
        <v>21</v>
      </c>
      <c r="G21">
        <v>21640</v>
      </c>
      <c r="H21" t="s">
        <v>21</v>
      </c>
      <c r="I21" s="5">
        <v>44378</v>
      </c>
      <c r="J21" t="s">
        <v>71</v>
      </c>
      <c r="K21" t="s">
        <v>75</v>
      </c>
    </row>
    <row r="22" spans="1:11" x14ac:dyDescent="0.25">
      <c r="B22" t="s">
        <v>178</v>
      </c>
      <c r="C22">
        <v>4</v>
      </c>
      <c r="D22" t="s">
        <v>118</v>
      </c>
      <c r="E22" t="s">
        <v>119</v>
      </c>
      <c r="F22" t="s">
        <v>115</v>
      </c>
      <c r="G22">
        <v>558184.04009999998</v>
      </c>
      <c r="H22" t="s">
        <v>120</v>
      </c>
      <c r="I22" s="5">
        <v>44400</v>
      </c>
      <c r="J22" t="s">
        <v>121</v>
      </c>
      <c r="K22" t="s">
        <v>75</v>
      </c>
    </row>
    <row r="23" spans="1:11" x14ac:dyDescent="0.25">
      <c r="B23" t="s">
        <v>179</v>
      </c>
      <c r="C23">
        <v>2</v>
      </c>
      <c r="D23" t="s">
        <v>122</v>
      </c>
      <c r="E23" t="s">
        <v>123</v>
      </c>
      <c r="F23" t="s">
        <v>124</v>
      </c>
      <c r="G23" t="s">
        <v>137</v>
      </c>
      <c r="H23" t="s">
        <v>120</v>
      </c>
      <c r="I23" s="5">
        <v>44377</v>
      </c>
      <c r="J23" t="s">
        <v>125</v>
      </c>
      <c r="K23" t="s">
        <v>75</v>
      </c>
    </row>
    <row r="24" spans="1:11" x14ac:dyDescent="0.25">
      <c r="B24" t="s">
        <v>180</v>
      </c>
      <c r="C24">
        <v>1</v>
      </c>
      <c r="D24" t="s">
        <v>122</v>
      </c>
      <c r="E24" t="s">
        <v>123</v>
      </c>
      <c r="F24" t="s">
        <v>124</v>
      </c>
      <c r="G24" t="s">
        <v>137</v>
      </c>
      <c r="H24" t="s">
        <v>120</v>
      </c>
      <c r="I24" s="5">
        <v>44377</v>
      </c>
      <c r="J24" t="s">
        <v>125</v>
      </c>
      <c r="K24" t="s">
        <v>75</v>
      </c>
    </row>
    <row r="25" spans="1:11" x14ac:dyDescent="0.25">
      <c r="B25" t="s">
        <v>181</v>
      </c>
      <c r="C25">
        <v>29</v>
      </c>
      <c r="D25" t="s">
        <v>126</v>
      </c>
      <c r="E25" t="s">
        <v>127</v>
      </c>
      <c r="F25" t="s">
        <v>115</v>
      </c>
      <c r="G25" t="s">
        <v>137</v>
      </c>
      <c r="H25" t="s">
        <v>120</v>
      </c>
      <c r="I25" s="5">
        <v>44392</v>
      </c>
      <c r="J25" t="s">
        <v>125</v>
      </c>
      <c r="K25" t="s">
        <v>75</v>
      </c>
    </row>
    <row r="26" spans="1:11" x14ac:dyDescent="0.25">
      <c r="B26" t="s">
        <v>182</v>
      </c>
      <c r="C26">
        <v>24</v>
      </c>
      <c r="D26" t="s">
        <v>126</v>
      </c>
      <c r="H26" t="s">
        <v>120</v>
      </c>
      <c r="J26" t="s">
        <v>125</v>
      </c>
      <c r="K26" t="s">
        <v>75</v>
      </c>
    </row>
    <row r="27" spans="1:11" x14ac:dyDescent="0.25">
      <c r="B27" t="s">
        <v>183</v>
      </c>
      <c r="C27">
        <v>1</v>
      </c>
      <c r="D27" t="s">
        <v>126</v>
      </c>
      <c r="H27" t="s">
        <v>120</v>
      </c>
      <c r="J27" t="s">
        <v>125</v>
      </c>
      <c r="K27" t="s">
        <v>75</v>
      </c>
    </row>
    <row r="28" spans="1:11" x14ac:dyDescent="0.25">
      <c r="A28" t="s">
        <v>165</v>
      </c>
      <c r="B28" t="s">
        <v>139</v>
      </c>
      <c r="C28">
        <v>1</v>
      </c>
      <c r="D28" t="s">
        <v>140</v>
      </c>
      <c r="E28" t="s">
        <v>141</v>
      </c>
      <c r="F28" t="s">
        <v>142</v>
      </c>
      <c r="G28">
        <v>208804.27</v>
      </c>
      <c r="H28" t="s">
        <v>15</v>
      </c>
      <c r="I28" s="5">
        <v>44375</v>
      </c>
      <c r="J28" t="s">
        <v>143</v>
      </c>
      <c r="K28" t="s">
        <v>75</v>
      </c>
    </row>
    <row r="29" spans="1:11" x14ac:dyDescent="0.25">
      <c r="B29" t="s">
        <v>154</v>
      </c>
      <c r="C29">
        <v>7</v>
      </c>
      <c r="D29" t="s">
        <v>155</v>
      </c>
      <c r="E29" t="s">
        <v>156</v>
      </c>
      <c r="F29" t="s">
        <v>157</v>
      </c>
      <c r="G29">
        <v>91963.19</v>
      </c>
      <c r="H29" t="s">
        <v>4</v>
      </c>
      <c r="I29" s="5">
        <v>44400</v>
      </c>
      <c r="J29" t="s">
        <v>158</v>
      </c>
      <c r="K29" t="s">
        <v>75</v>
      </c>
    </row>
    <row r="30" spans="1:11" x14ac:dyDescent="0.25">
      <c r="B30" t="s">
        <v>159</v>
      </c>
      <c r="C30">
        <v>1</v>
      </c>
      <c r="D30" t="s">
        <v>160</v>
      </c>
      <c r="E30" t="s">
        <v>161</v>
      </c>
      <c r="F30" t="s">
        <v>58</v>
      </c>
      <c r="G30" t="s">
        <v>138</v>
      </c>
      <c r="H30" t="s">
        <v>4</v>
      </c>
      <c r="I30" s="5">
        <v>44274</v>
      </c>
      <c r="J30" t="s">
        <v>153</v>
      </c>
      <c r="K30" t="s">
        <v>75</v>
      </c>
    </row>
    <row r="31" spans="1:11" x14ac:dyDescent="0.25">
      <c r="B31" t="s">
        <v>162</v>
      </c>
      <c r="C31">
        <v>1</v>
      </c>
      <c r="D31" t="s">
        <v>163</v>
      </c>
      <c r="E31" t="s">
        <v>164</v>
      </c>
      <c r="F31" t="s">
        <v>157</v>
      </c>
      <c r="G31">
        <v>274521.59999999998</v>
      </c>
      <c r="H31" t="s">
        <v>4</v>
      </c>
      <c r="I31" s="5">
        <v>44371</v>
      </c>
      <c r="J31" t="s">
        <v>158</v>
      </c>
      <c r="K31" t="s">
        <v>75</v>
      </c>
    </row>
    <row r="32" spans="1:11" x14ac:dyDescent="0.25">
      <c r="A32" t="s">
        <v>60</v>
      </c>
      <c r="B32" t="s">
        <v>11</v>
      </c>
      <c r="C32">
        <v>11</v>
      </c>
      <c r="D32" t="s">
        <v>12</v>
      </c>
      <c r="E32" t="s">
        <v>13</v>
      </c>
      <c r="F32" t="s">
        <v>14</v>
      </c>
      <c r="G32">
        <v>153274.76999999999</v>
      </c>
      <c r="H32" t="s">
        <v>15</v>
      </c>
      <c r="I32" s="5">
        <v>44397</v>
      </c>
      <c r="J32" t="s">
        <v>16</v>
      </c>
      <c r="K32" t="s">
        <v>17</v>
      </c>
    </row>
    <row r="33" spans="1:11" x14ac:dyDescent="0.25">
      <c r="B33" t="s">
        <v>18</v>
      </c>
      <c r="C33">
        <v>14</v>
      </c>
      <c r="D33" t="s">
        <v>19</v>
      </c>
      <c r="E33" t="s">
        <v>20</v>
      </c>
      <c r="F33" t="s">
        <v>21</v>
      </c>
      <c r="G33">
        <v>95399.86</v>
      </c>
      <c r="H33" t="s">
        <v>21</v>
      </c>
      <c r="I33" s="5">
        <v>44403</v>
      </c>
      <c r="J33" t="s">
        <v>22</v>
      </c>
      <c r="K33" t="s">
        <v>17</v>
      </c>
    </row>
    <row r="34" spans="1:11" x14ac:dyDescent="0.25">
      <c r="B34" t="s">
        <v>23</v>
      </c>
      <c r="C34">
        <v>40</v>
      </c>
      <c r="D34" t="s">
        <v>19</v>
      </c>
      <c r="E34" t="s">
        <v>13</v>
      </c>
      <c r="F34" t="s">
        <v>21</v>
      </c>
      <c r="G34">
        <v>352860.57</v>
      </c>
      <c r="H34" t="s">
        <v>21</v>
      </c>
      <c r="J34" t="s">
        <v>22</v>
      </c>
      <c r="K34" t="s">
        <v>17</v>
      </c>
    </row>
    <row r="35" spans="1:11" x14ac:dyDescent="0.25">
      <c r="B35" t="s">
        <v>24</v>
      </c>
      <c r="C35">
        <v>1</v>
      </c>
      <c r="D35" t="s">
        <v>19</v>
      </c>
      <c r="E35" t="s">
        <v>13</v>
      </c>
      <c r="F35" t="s">
        <v>21</v>
      </c>
      <c r="G35">
        <v>5091.0600000000004</v>
      </c>
      <c r="H35" t="s">
        <v>21</v>
      </c>
      <c r="J35" t="s">
        <v>22</v>
      </c>
      <c r="K35" t="s">
        <v>17</v>
      </c>
    </row>
    <row r="36" spans="1:11" x14ac:dyDescent="0.25">
      <c r="B36" t="s">
        <v>176</v>
      </c>
      <c r="C36">
        <v>1</v>
      </c>
      <c r="D36" t="s">
        <v>113</v>
      </c>
      <c r="E36" t="s">
        <v>114</v>
      </c>
      <c r="F36" t="s">
        <v>115</v>
      </c>
      <c r="G36" t="s">
        <v>137</v>
      </c>
      <c r="H36" t="s">
        <v>116</v>
      </c>
      <c r="I36" s="5">
        <v>44376</v>
      </c>
      <c r="J36" t="s">
        <v>117</v>
      </c>
      <c r="K36" t="s">
        <v>17</v>
      </c>
    </row>
    <row r="37" spans="1:11" x14ac:dyDescent="0.25">
      <c r="B37" t="s">
        <v>177</v>
      </c>
      <c r="C37">
        <v>6</v>
      </c>
      <c r="D37" t="s">
        <v>113</v>
      </c>
      <c r="E37" t="s">
        <v>114</v>
      </c>
      <c r="F37" t="s">
        <v>115</v>
      </c>
      <c r="G37" t="s">
        <v>137</v>
      </c>
      <c r="H37" t="s">
        <v>116</v>
      </c>
      <c r="I37" s="5">
        <v>44376</v>
      </c>
      <c r="J37" t="s">
        <v>117</v>
      </c>
      <c r="K37" t="s">
        <v>17</v>
      </c>
    </row>
    <row r="38" spans="1:11" x14ac:dyDescent="0.25">
      <c r="B38" t="s">
        <v>144</v>
      </c>
      <c r="C38">
        <v>1</v>
      </c>
      <c r="D38" t="s">
        <v>145</v>
      </c>
      <c r="E38" t="s">
        <v>146</v>
      </c>
      <c r="F38" t="s">
        <v>97</v>
      </c>
      <c r="G38">
        <v>66329664.869999997</v>
      </c>
      <c r="H38" t="s">
        <v>15</v>
      </c>
      <c r="I38" s="5">
        <v>44403</v>
      </c>
      <c r="J38" t="s">
        <v>147</v>
      </c>
      <c r="K38" t="s">
        <v>17</v>
      </c>
    </row>
    <row r="39" spans="1:11" x14ac:dyDescent="0.25">
      <c r="B39" t="s">
        <v>148</v>
      </c>
      <c r="C39">
        <v>1</v>
      </c>
      <c r="D39" t="s">
        <v>149</v>
      </c>
      <c r="E39" t="s">
        <v>150</v>
      </c>
      <c r="F39" t="s">
        <v>151</v>
      </c>
      <c r="G39">
        <v>1650032.86</v>
      </c>
      <c r="H39" t="s">
        <v>4</v>
      </c>
      <c r="I39" s="5">
        <v>44386</v>
      </c>
      <c r="J39" t="s">
        <v>153</v>
      </c>
      <c r="K39" t="s">
        <v>17</v>
      </c>
    </row>
    <row r="40" spans="1:11" x14ac:dyDescent="0.25">
      <c r="B40" t="s">
        <v>25</v>
      </c>
      <c r="C40">
        <v>1</v>
      </c>
      <c r="D40" t="s">
        <v>26</v>
      </c>
      <c r="E40" t="s">
        <v>27</v>
      </c>
      <c r="F40" t="s">
        <v>28</v>
      </c>
      <c r="G40">
        <v>650000</v>
      </c>
      <c r="H40" t="s">
        <v>29</v>
      </c>
      <c r="I40" s="5">
        <v>44403</v>
      </c>
      <c r="J40" t="s">
        <v>30</v>
      </c>
      <c r="K40" t="s">
        <v>31</v>
      </c>
    </row>
    <row r="41" spans="1:11" x14ac:dyDescent="0.25">
      <c r="B41" t="s">
        <v>32</v>
      </c>
      <c r="C41">
        <v>8</v>
      </c>
      <c r="D41" t="s">
        <v>33</v>
      </c>
      <c r="E41" t="s">
        <v>27</v>
      </c>
      <c r="F41" t="s">
        <v>28</v>
      </c>
      <c r="G41">
        <v>1494437.06</v>
      </c>
      <c r="H41" t="s">
        <v>15</v>
      </c>
      <c r="I41" s="5">
        <v>44399</v>
      </c>
      <c r="J41" t="s">
        <v>34</v>
      </c>
      <c r="K41" t="s">
        <v>31</v>
      </c>
    </row>
    <row r="42" spans="1:11" x14ac:dyDescent="0.25">
      <c r="B42" t="s">
        <v>167</v>
      </c>
      <c r="C42">
        <v>1</v>
      </c>
      <c r="D42" t="s">
        <v>89</v>
      </c>
      <c r="E42" t="s">
        <v>90</v>
      </c>
      <c r="F42" t="s">
        <v>91</v>
      </c>
      <c r="G42">
        <v>633649.5</v>
      </c>
      <c r="H42" t="s">
        <v>91</v>
      </c>
      <c r="I42" t="s">
        <v>92</v>
      </c>
      <c r="J42" t="s">
        <v>87</v>
      </c>
      <c r="K42" t="s">
        <v>31</v>
      </c>
    </row>
    <row r="43" spans="1:11" x14ac:dyDescent="0.25">
      <c r="B43" t="s">
        <v>168</v>
      </c>
      <c r="C43">
        <v>1</v>
      </c>
      <c r="D43" t="s">
        <v>89</v>
      </c>
      <c r="E43" t="s">
        <v>90</v>
      </c>
      <c r="F43" t="s">
        <v>91</v>
      </c>
      <c r="G43">
        <v>633649.5</v>
      </c>
      <c r="H43" t="s">
        <v>91</v>
      </c>
      <c r="I43" t="s">
        <v>92</v>
      </c>
      <c r="J43" t="s">
        <v>87</v>
      </c>
      <c r="K43" t="s">
        <v>31</v>
      </c>
    </row>
    <row r="44" spans="1:11" x14ac:dyDescent="0.25">
      <c r="B44" t="s">
        <v>94</v>
      </c>
      <c r="C44">
        <v>3</v>
      </c>
      <c r="D44" t="s">
        <v>95</v>
      </c>
      <c r="E44" t="s">
        <v>96</v>
      </c>
      <c r="F44" t="s">
        <v>97</v>
      </c>
      <c r="G44">
        <v>473640.97</v>
      </c>
      <c r="H44" t="s">
        <v>97</v>
      </c>
      <c r="I44" t="s">
        <v>98</v>
      </c>
      <c r="J44" t="s">
        <v>99</v>
      </c>
      <c r="K44" t="s">
        <v>31</v>
      </c>
    </row>
    <row r="45" spans="1:11" x14ac:dyDescent="0.25">
      <c r="A45" t="s">
        <v>103</v>
      </c>
      <c r="B45" t="s">
        <v>193</v>
      </c>
      <c r="C45">
        <v>80</v>
      </c>
      <c r="D45" t="s">
        <v>104</v>
      </c>
      <c r="E45" t="s">
        <v>105</v>
      </c>
      <c r="F45" t="s">
        <v>106</v>
      </c>
      <c r="G45">
        <v>380991.62</v>
      </c>
      <c r="H45" t="s">
        <v>4</v>
      </c>
      <c r="I45" s="5">
        <v>44403</v>
      </c>
      <c r="J45" t="s">
        <v>107</v>
      </c>
      <c r="K45" t="s">
        <v>31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/>
  <dimension ref="A1:AS337"/>
  <sheetViews>
    <sheetView tabSelected="1" topLeftCell="D1" zoomScaleNormal="100" workbookViewId="0">
      <pane ySplit="1" topLeftCell="A2" activePane="bottomLeft" state="frozen"/>
      <selection activeCell="C1" sqref="C1"/>
      <selection pane="bottomLeft" activeCell="G102" sqref="G102"/>
    </sheetView>
  </sheetViews>
  <sheetFormatPr defaultColWidth="25.7109375" defaultRowHeight="30" customHeight="1" x14ac:dyDescent="0.25"/>
  <cols>
    <col min="1" max="1" width="25.7109375" style="22"/>
    <col min="2" max="2" width="25.7109375" style="33"/>
    <col min="3" max="4" width="25.7109375" style="22"/>
    <col min="5" max="5" width="36.85546875" style="22" customWidth="1"/>
    <col min="6" max="6" width="25.7109375" style="22"/>
    <col min="7" max="8" width="25.7109375" style="25"/>
    <col min="9" max="9" width="25.7109375" style="22"/>
    <col min="10" max="10" width="25.7109375" style="14"/>
    <col min="11" max="11" width="25.7109375" style="8"/>
    <col min="12" max="12" width="25.7109375" style="7"/>
    <col min="13" max="16384" width="25.7109375" style="22"/>
  </cols>
  <sheetData>
    <row r="1" spans="1:45" ht="30" customHeight="1" x14ac:dyDescent="0.25">
      <c r="A1" s="60" t="s">
        <v>1</v>
      </c>
      <c r="B1" s="60" t="s">
        <v>300</v>
      </c>
      <c r="C1" s="60" t="s">
        <v>5</v>
      </c>
      <c r="D1" s="60" t="s">
        <v>2</v>
      </c>
      <c r="E1" s="60" t="s">
        <v>3</v>
      </c>
      <c r="F1" s="60" t="s">
        <v>4</v>
      </c>
      <c r="G1" s="1" t="s">
        <v>440</v>
      </c>
      <c r="H1" s="1" t="s">
        <v>441</v>
      </c>
      <c r="I1" s="60" t="s">
        <v>10</v>
      </c>
      <c r="J1" s="60" t="s">
        <v>8</v>
      </c>
      <c r="K1" s="60" t="s">
        <v>195</v>
      </c>
      <c r="L1" s="60" t="s">
        <v>9</v>
      </c>
      <c r="M1" s="60" t="s">
        <v>7</v>
      </c>
      <c r="N1" s="6"/>
      <c r="O1" s="60" t="s">
        <v>215</v>
      </c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</row>
    <row r="2" spans="1:45" s="73" customFormat="1" ht="30" customHeight="1" x14ac:dyDescent="0.25">
      <c r="A2" s="45" t="s">
        <v>253</v>
      </c>
      <c r="B2" s="45">
        <v>339039</v>
      </c>
      <c r="C2" s="45">
        <v>1</v>
      </c>
      <c r="D2" s="45" t="s">
        <v>254</v>
      </c>
      <c r="E2" s="47" t="s">
        <v>255</v>
      </c>
      <c r="F2" s="45" t="s">
        <v>256</v>
      </c>
      <c r="G2" s="58">
        <v>153958.21</v>
      </c>
      <c r="H2" s="58">
        <v>0</v>
      </c>
      <c r="I2" s="37" t="s">
        <v>138</v>
      </c>
      <c r="J2" s="29" t="s">
        <v>138</v>
      </c>
      <c r="K2" s="37" t="s">
        <v>138</v>
      </c>
      <c r="L2" s="30" t="s">
        <v>387</v>
      </c>
      <c r="M2" s="37" t="s">
        <v>418</v>
      </c>
      <c r="N2" s="6"/>
      <c r="O2" s="98">
        <v>44747</v>
      </c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</row>
    <row r="3" spans="1:45" s="73" customFormat="1" ht="30" customHeight="1" x14ac:dyDescent="0.25">
      <c r="A3" s="37" t="s">
        <v>452</v>
      </c>
      <c r="B3" s="37">
        <v>339039</v>
      </c>
      <c r="C3" s="37">
        <v>1</v>
      </c>
      <c r="D3" s="37" t="s">
        <v>295</v>
      </c>
      <c r="E3" s="37" t="s">
        <v>296</v>
      </c>
      <c r="F3" s="37" t="s">
        <v>97</v>
      </c>
      <c r="G3" s="44">
        <v>0</v>
      </c>
      <c r="H3" s="44">
        <v>0</v>
      </c>
      <c r="I3" s="37" t="s">
        <v>138</v>
      </c>
      <c r="J3" s="29" t="s">
        <v>138</v>
      </c>
      <c r="K3" s="30" t="s">
        <v>138</v>
      </c>
      <c r="L3" s="30" t="s">
        <v>387</v>
      </c>
      <c r="M3" s="74" t="s">
        <v>453</v>
      </c>
      <c r="N3" s="6"/>
      <c r="O3" s="41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</row>
    <row r="4" spans="1:45" s="63" customFormat="1" ht="30" customHeight="1" x14ac:dyDescent="0.25">
      <c r="A4" s="37" t="s">
        <v>316</v>
      </c>
      <c r="B4" s="37">
        <v>339039</v>
      </c>
      <c r="C4" s="68">
        <v>1</v>
      </c>
      <c r="D4" s="68" t="s">
        <v>317</v>
      </c>
      <c r="E4" s="68" t="s">
        <v>319</v>
      </c>
      <c r="F4" s="68" t="s">
        <v>318</v>
      </c>
      <c r="G4" s="69">
        <v>17000</v>
      </c>
      <c r="H4" s="69">
        <v>17000</v>
      </c>
      <c r="I4" s="37" t="s">
        <v>138</v>
      </c>
      <c r="J4" s="29" t="s">
        <v>138</v>
      </c>
      <c r="K4" s="31" t="s">
        <v>138</v>
      </c>
      <c r="L4" s="30" t="s">
        <v>197</v>
      </c>
      <c r="M4" s="37" t="s">
        <v>418</v>
      </c>
      <c r="N4" s="6"/>
      <c r="O4" s="41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</row>
    <row r="5" spans="1:45" s="53" customFormat="1" ht="30" customHeight="1" x14ac:dyDescent="0.25">
      <c r="A5" s="37" t="s">
        <v>362</v>
      </c>
      <c r="B5" s="37">
        <v>339039</v>
      </c>
      <c r="C5" s="68">
        <v>1</v>
      </c>
      <c r="D5" s="68" t="s">
        <v>368</v>
      </c>
      <c r="E5" s="68" t="s">
        <v>377</v>
      </c>
      <c r="F5" s="68" t="s">
        <v>14</v>
      </c>
      <c r="G5" s="69">
        <v>10692</v>
      </c>
      <c r="H5" s="69">
        <v>10692</v>
      </c>
      <c r="I5" s="37" t="s">
        <v>138</v>
      </c>
      <c r="J5" s="29" t="s">
        <v>138</v>
      </c>
      <c r="K5" s="31" t="s">
        <v>138</v>
      </c>
      <c r="L5" s="30" t="s">
        <v>197</v>
      </c>
      <c r="M5" s="116" t="s">
        <v>418</v>
      </c>
      <c r="N5" s="6"/>
      <c r="O5" s="70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</row>
    <row r="6" spans="1:45" s="53" customFormat="1" ht="30" customHeight="1" x14ac:dyDescent="0.25">
      <c r="A6" s="37" t="s">
        <v>364</v>
      </c>
      <c r="B6" s="37">
        <v>339039</v>
      </c>
      <c r="C6" s="68">
        <v>1</v>
      </c>
      <c r="D6" s="68" t="s">
        <v>372</v>
      </c>
      <c r="E6" s="68" t="s">
        <v>377</v>
      </c>
      <c r="F6" s="68" t="s">
        <v>210</v>
      </c>
      <c r="G6" s="69">
        <v>14805.12</v>
      </c>
      <c r="H6" s="69">
        <v>14805.12</v>
      </c>
      <c r="I6" s="37" t="s">
        <v>138</v>
      </c>
      <c r="J6" s="29" t="s">
        <v>138</v>
      </c>
      <c r="K6" s="31" t="s">
        <v>138</v>
      </c>
      <c r="L6" s="30" t="s">
        <v>197</v>
      </c>
      <c r="M6" s="116" t="s">
        <v>418</v>
      </c>
      <c r="N6" s="6"/>
      <c r="O6" s="41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1:45" s="53" customFormat="1" ht="30" customHeight="1" x14ac:dyDescent="0.25">
      <c r="A7" s="37" t="s">
        <v>221</v>
      </c>
      <c r="B7" s="37">
        <v>339039</v>
      </c>
      <c r="C7" s="37">
        <v>1</v>
      </c>
      <c r="D7" s="45" t="s">
        <v>220</v>
      </c>
      <c r="E7" s="37" t="s">
        <v>211</v>
      </c>
      <c r="F7" s="45" t="s">
        <v>219</v>
      </c>
      <c r="G7" s="46">
        <v>3680000</v>
      </c>
      <c r="H7" s="46">
        <v>3680000</v>
      </c>
      <c r="I7" s="37" t="s">
        <v>138</v>
      </c>
      <c r="J7" s="29" t="s">
        <v>138</v>
      </c>
      <c r="K7" s="31" t="s">
        <v>138</v>
      </c>
      <c r="L7" s="30" t="s">
        <v>197</v>
      </c>
      <c r="M7" s="37" t="s">
        <v>455</v>
      </c>
      <c r="N7" s="6"/>
      <c r="O7" s="41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</row>
    <row r="8" spans="1:45" s="53" customFormat="1" ht="30" customHeight="1" x14ac:dyDescent="0.25">
      <c r="A8" s="37" t="s">
        <v>218</v>
      </c>
      <c r="B8" s="37">
        <v>449052</v>
      </c>
      <c r="C8" s="37">
        <v>6</v>
      </c>
      <c r="D8" s="45" t="s">
        <v>217</v>
      </c>
      <c r="E8" s="37" t="s">
        <v>216</v>
      </c>
      <c r="F8" s="37" t="s">
        <v>198</v>
      </c>
      <c r="G8" s="46">
        <v>1193041.8799999999</v>
      </c>
      <c r="H8" s="46">
        <v>1193041.8799999999</v>
      </c>
      <c r="I8" s="37" t="s">
        <v>138</v>
      </c>
      <c r="J8" s="29" t="s">
        <v>138</v>
      </c>
      <c r="K8" s="31" t="s">
        <v>138</v>
      </c>
      <c r="L8" s="30" t="s">
        <v>197</v>
      </c>
      <c r="M8" s="37" t="s">
        <v>457</v>
      </c>
      <c r="N8" s="6"/>
      <c r="O8" s="41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</row>
    <row r="9" spans="1:45" s="53" customFormat="1" ht="30" customHeight="1" x14ac:dyDescent="0.25">
      <c r="A9" s="37" t="s">
        <v>324</v>
      </c>
      <c r="B9" s="37">
        <v>339039</v>
      </c>
      <c r="C9" s="37">
        <v>1</v>
      </c>
      <c r="D9" s="45" t="s">
        <v>325</v>
      </c>
      <c r="E9" s="37" t="s">
        <v>211</v>
      </c>
      <c r="F9" s="45" t="s">
        <v>326</v>
      </c>
      <c r="G9" s="44">
        <v>250000</v>
      </c>
      <c r="H9" s="44">
        <v>250000</v>
      </c>
      <c r="I9" s="37" t="s">
        <v>138</v>
      </c>
      <c r="J9" s="29" t="s">
        <v>138</v>
      </c>
      <c r="K9" s="31" t="s">
        <v>138</v>
      </c>
      <c r="L9" s="30" t="s">
        <v>197</v>
      </c>
      <c r="M9" s="116" t="s">
        <v>455</v>
      </c>
      <c r="N9" s="6"/>
      <c r="O9" s="41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</row>
    <row r="10" spans="1:45" s="53" customFormat="1" ht="30" customHeight="1" x14ac:dyDescent="0.25">
      <c r="A10" s="37" t="s">
        <v>333</v>
      </c>
      <c r="B10" s="37">
        <v>339039</v>
      </c>
      <c r="C10" s="37">
        <v>1</v>
      </c>
      <c r="D10" s="45" t="s">
        <v>330</v>
      </c>
      <c r="E10" s="37" t="s">
        <v>331</v>
      </c>
      <c r="F10" s="37" t="s">
        <v>332</v>
      </c>
      <c r="G10" s="44">
        <v>5700</v>
      </c>
      <c r="H10" s="44">
        <v>5190</v>
      </c>
      <c r="I10" s="37" t="s">
        <v>138</v>
      </c>
      <c r="J10" s="29" t="s">
        <v>138</v>
      </c>
      <c r="K10" s="31" t="s">
        <v>138</v>
      </c>
      <c r="L10" s="30" t="s">
        <v>197</v>
      </c>
      <c r="M10" s="116" t="s">
        <v>418</v>
      </c>
      <c r="N10" s="6"/>
      <c r="O10" s="41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53" customFormat="1" ht="30" customHeight="1" x14ac:dyDescent="0.25">
      <c r="A11" s="37" t="s">
        <v>327</v>
      </c>
      <c r="B11" s="37">
        <v>339039</v>
      </c>
      <c r="C11" s="37">
        <v>1</v>
      </c>
      <c r="D11" s="45" t="s">
        <v>328</v>
      </c>
      <c r="E11" s="37" t="s">
        <v>211</v>
      </c>
      <c r="F11" s="37" t="s">
        <v>329</v>
      </c>
      <c r="G11" s="44">
        <v>15945000</v>
      </c>
      <c r="H11" s="44">
        <v>15945000</v>
      </c>
      <c r="I11" s="37" t="s">
        <v>138</v>
      </c>
      <c r="J11" s="29" t="s">
        <v>138</v>
      </c>
      <c r="K11" s="31" t="s">
        <v>138</v>
      </c>
      <c r="L11" s="30" t="s">
        <v>197</v>
      </c>
      <c r="M11" s="116" t="s">
        <v>455</v>
      </c>
      <c r="N11" s="6"/>
      <c r="O11" s="41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53" customFormat="1" ht="30" customHeight="1" x14ac:dyDescent="0.25">
      <c r="A12" s="37" t="s">
        <v>353</v>
      </c>
      <c r="B12" s="37">
        <v>339039</v>
      </c>
      <c r="C12" s="37">
        <v>1</v>
      </c>
      <c r="D12" s="45" t="s">
        <v>354</v>
      </c>
      <c r="E12" s="37" t="s">
        <v>211</v>
      </c>
      <c r="F12" s="37" t="s">
        <v>355</v>
      </c>
      <c r="G12" s="44">
        <v>5955401.4800000004</v>
      </c>
      <c r="H12" s="44">
        <v>5955401.4800000004</v>
      </c>
      <c r="I12" s="37" t="s">
        <v>138</v>
      </c>
      <c r="J12" s="29" t="s">
        <v>138</v>
      </c>
      <c r="K12" s="31" t="s">
        <v>138</v>
      </c>
      <c r="L12" s="30" t="s">
        <v>197</v>
      </c>
      <c r="M12" s="116" t="s">
        <v>455</v>
      </c>
      <c r="N12" s="6"/>
      <c r="O12" s="41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</row>
    <row r="13" spans="1:45" s="26" customFormat="1" ht="30" customHeight="1" x14ac:dyDescent="0.25">
      <c r="A13" s="37" t="s">
        <v>385</v>
      </c>
      <c r="B13" s="37">
        <v>339039</v>
      </c>
      <c r="C13" s="37">
        <v>1</v>
      </c>
      <c r="D13" s="45" t="s">
        <v>386</v>
      </c>
      <c r="E13" s="37" t="s">
        <v>211</v>
      </c>
      <c r="F13" s="37" t="s">
        <v>355</v>
      </c>
      <c r="G13" s="44">
        <v>3226074.72</v>
      </c>
      <c r="H13" s="44">
        <v>3226074.72</v>
      </c>
      <c r="I13" s="37" t="s">
        <v>138</v>
      </c>
      <c r="J13" s="29" t="s">
        <v>138</v>
      </c>
      <c r="K13" s="31" t="s">
        <v>138</v>
      </c>
      <c r="L13" s="30" t="s">
        <v>197</v>
      </c>
      <c r="M13" s="116" t="s">
        <v>455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</row>
    <row r="14" spans="1:45" s="26" customFormat="1" ht="30" customHeight="1" x14ac:dyDescent="0.25">
      <c r="A14" s="47" t="s">
        <v>304</v>
      </c>
      <c r="B14" s="47">
        <v>339030</v>
      </c>
      <c r="C14" s="45">
        <v>36</v>
      </c>
      <c r="D14" s="129" t="s">
        <v>306</v>
      </c>
      <c r="E14" s="37" t="s">
        <v>307</v>
      </c>
      <c r="F14" s="37" t="s">
        <v>308</v>
      </c>
      <c r="G14" s="127">
        <v>82093.8</v>
      </c>
      <c r="H14" s="127">
        <v>80423.25</v>
      </c>
      <c r="I14" s="37" t="s">
        <v>138</v>
      </c>
      <c r="J14" s="59" t="s">
        <v>138</v>
      </c>
      <c r="K14" s="30" t="s">
        <v>138</v>
      </c>
      <c r="L14" s="30" t="s">
        <v>197</v>
      </c>
      <c r="M14" s="116" t="s">
        <v>455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</row>
    <row r="15" spans="1:45" s="42" customFormat="1" ht="30" customHeight="1" x14ac:dyDescent="0.25">
      <c r="A15" s="47" t="s">
        <v>305</v>
      </c>
      <c r="B15" s="47">
        <v>339030</v>
      </c>
      <c r="C15" s="45">
        <v>15</v>
      </c>
      <c r="D15" s="129"/>
      <c r="E15" s="37" t="s">
        <v>307</v>
      </c>
      <c r="F15" s="37" t="s">
        <v>308</v>
      </c>
      <c r="G15" s="127"/>
      <c r="H15" s="127"/>
      <c r="I15" s="37" t="s">
        <v>138</v>
      </c>
      <c r="J15" s="37" t="s">
        <v>138</v>
      </c>
      <c r="K15" s="30" t="s">
        <v>138</v>
      </c>
      <c r="L15" s="30" t="s">
        <v>197</v>
      </c>
      <c r="M15" s="116" t="s">
        <v>455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</row>
    <row r="16" spans="1:45" s="43" customFormat="1" ht="30" customHeight="1" x14ac:dyDescent="0.25">
      <c r="A16" s="47" t="s">
        <v>356</v>
      </c>
      <c r="B16" s="47">
        <v>339030</v>
      </c>
      <c r="C16" s="45">
        <v>15</v>
      </c>
      <c r="D16" s="129" t="s">
        <v>358</v>
      </c>
      <c r="E16" s="37" t="s">
        <v>307</v>
      </c>
      <c r="F16" s="37" t="s">
        <v>308</v>
      </c>
      <c r="G16" s="127">
        <v>10460.6</v>
      </c>
      <c r="H16" s="127">
        <v>8432.9</v>
      </c>
      <c r="I16" s="37" t="s">
        <v>138</v>
      </c>
      <c r="J16" s="37" t="s">
        <v>138</v>
      </c>
      <c r="K16" s="30" t="s">
        <v>138</v>
      </c>
      <c r="L16" s="30" t="s">
        <v>197</v>
      </c>
      <c r="M16" s="116" t="s">
        <v>455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</row>
    <row r="17" spans="1:45" s="42" customFormat="1" ht="30" customHeight="1" x14ac:dyDescent="0.25">
      <c r="A17" s="47" t="s">
        <v>357</v>
      </c>
      <c r="B17" s="47">
        <v>339030</v>
      </c>
      <c r="C17" s="45">
        <v>15</v>
      </c>
      <c r="D17" s="129"/>
      <c r="E17" s="37" t="s">
        <v>307</v>
      </c>
      <c r="F17" s="37" t="s">
        <v>308</v>
      </c>
      <c r="G17" s="127"/>
      <c r="H17" s="127"/>
      <c r="I17" s="37" t="s">
        <v>138</v>
      </c>
      <c r="J17" s="37" t="s">
        <v>138</v>
      </c>
      <c r="K17" s="30" t="s">
        <v>138</v>
      </c>
      <c r="L17" s="30" t="s">
        <v>197</v>
      </c>
      <c r="M17" s="116" t="s">
        <v>455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</row>
    <row r="18" spans="1:45" s="51" customFormat="1" ht="30" customHeight="1" x14ac:dyDescent="0.25">
      <c r="A18" s="37" t="s">
        <v>252</v>
      </c>
      <c r="B18" s="37">
        <v>449052</v>
      </c>
      <c r="C18" s="37">
        <v>1</v>
      </c>
      <c r="D18" s="129" t="s">
        <v>251</v>
      </c>
      <c r="E18" s="37" t="s">
        <v>250</v>
      </c>
      <c r="F18" s="37" t="s">
        <v>247</v>
      </c>
      <c r="G18" s="127">
        <v>894279.98</v>
      </c>
      <c r="H18" s="127">
        <v>890052.33</v>
      </c>
      <c r="I18" s="37" t="s">
        <v>138</v>
      </c>
      <c r="J18" s="29" t="s">
        <v>138</v>
      </c>
      <c r="K18" s="29" t="s">
        <v>138</v>
      </c>
      <c r="L18" s="30" t="s">
        <v>197</v>
      </c>
      <c r="M18" s="37" t="s">
        <v>453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</row>
    <row r="19" spans="1:45" s="53" customFormat="1" ht="30" customHeight="1" x14ac:dyDescent="0.25">
      <c r="A19" s="37" t="s">
        <v>249</v>
      </c>
      <c r="B19" s="37">
        <v>449052</v>
      </c>
      <c r="C19" s="37">
        <v>2</v>
      </c>
      <c r="D19" s="129"/>
      <c r="E19" s="37" t="s">
        <v>248</v>
      </c>
      <c r="F19" s="37" t="s">
        <v>247</v>
      </c>
      <c r="G19" s="127"/>
      <c r="H19" s="127"/>
      <c r="I19" s="37" t="s">
        <v>138</v>
      </c>
      <c r="J19" s="29" t="s">
        <v>138</v>
      </c>
      <c r="K19" s="29" t="s">
        <v>138</v>
      </c>
      <c r="L19" s="30" t="s">
        <v>197</v>
      </c>
      <c r="M19" s="116" t="s">
        <v>453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</row>
    <row r="20" spans="1:45" s="43" customFormat="1" ht="30" customHeight="1" x14ac:dyDescent="0.25">
      <c r="A20" s="37" t="s">
        <v>239</v>
      </c>
      <c r="B20" s="37">
        <v>339039</v>
      </c>
      <c r="C20" s="37">
        <v>6</v>
      </c>
      <c r="D20" s="37" t="s">
        <v>238</v>
      </c>
      <c r="E20" s="37" t="s">
        <v>237</v>
      </c>
      <c r="F20" s="37" t="s">
        <v>58</v>
      </c>
      <c r="G20" s="44">
        <v>2565789.94</v>
      </c>
      <c r="H20" s="44">
        <v>2414688</v>
      </c>
      <c r="I20" s="37" t="s">
        <v>138</v>
      </c>
      <c r="J20" s="29" t="s">
        <v>138</v>
      </c>
      <c r="K20" s="29" t="s">
        <v>138</v>
      </c>
      <c r="L20" s="30" t="s">
        <v>197</v>
      </c>
      <c r="M20" s="116" t="s">
        <v>453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</row>
    <row r="21" spans="1:45" s="43" customFormat="1" ht="30" customHeight="1" x14ac:dyDescent="0.25">
      <c r="A21" s="37" t="s">
        <v>233</v>
      </c>
      <c r="B21" s="37">
        <v>449040</v>
      </c>
      <c r="C21" s="37">
        <v>11</v>
      </c>
      <c r="D21" s="37" t="s">
        <v>232</v>
      </c>
      <c r="E21" s="37" t="s">
        <v>231</v>
      </c>
      <c r="F21" s="37" t="s">
        <v>58</v>
      </c>
      <c r="G21" s="46">
        <v>6339056.1200000001</v>
      </c>
      <c r="H21" s="46">
        <v>5905100</v>
      </c>
      <c r="I21" s="37" t="s">
        <v>138</v>
      </c>
      <c r="J21" s="29" t="s">
        <v>138</v>
      </c>
      <c r="K21" s="29" t="s">
        <v>138</v>
      </c>
      <c r="L21" s="30" t="s">
        <v>197</v>
      </c>
      <c r="M21" s="116" t="s">
        <v>453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</row>
    <row r="22" spans="1:45" s="26" customFormat="1" ht="30" customHeight="1" x14ac:dyDescent="0.25">
      <c r="A22" s="37" t="s">
        <v>260</v>
      </c>
      <c r="B22" s="37">
        <v>339039</v>
      </c>
      <c r="C22" s="37">
        <v>1</v>
      </c>
      <c r="D22" s="37" t="s">
        <v>230</v>
      </c>
      <c r="E22" s="37" t="s">
        <v>229</v>
      </c>
      <c r="F22" s="37" t="s">
        <v>97</v>
      </c>
      <c r="G22" s="46">
        <v>69693724</v>
      </c>
      <c r="H22" s="46">
        <v>58099288.560000002</v>
      </c>
      <c r="I22" s="37" t="s">
        <v>138</v>
      </c>
      <c r="J22" s="29" t="s">
        <v>138</v>
      </c>
      <c r="K22" s="29" t="s">
        <v>138</v>
      </c>
      <c r="L22" s="30" t="s">
        <v>197</v>
      </c>
      <c r="M22" s="116" t="s">
        <v>453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</row>
    <row r="23" spans="1:45" s="53" customFormat="1" ht="30" customHeight="1" x14ac:dyDescent="0.25">
      <c r="A23" s="37" t="s">
        <v>301</v>
      </c>
      <c r="B23" s="37">
        <v>339039</v>
      </c>
      <c r="C23" s="37">
        <v>1</v>
      </c>
      <c r="D23" s="37" t="s">
        <v>302</v>
      </c>
      <c r="E23" s="37" t="s">
        <v>212</v>
      </c>
      <c r="F23" s="37" t="s">
        <v>196</v>
      </c>
      <c r="G23" s="44">
        <v>22358965.129999999</v>
      </c>
      <c r="H23" s="44">
        <v>22358965.129999999</v>
      </c>
      <c r="I23" s="37" t="s">
        <v>138</v>
      </c>
      <c r="J23" s="29" t="s">
        <v>138</v>
      </c>
      <c r="K23" s="29" t="s">
        <v>138</v>
      </c>
      <c r="L23" s="30" t="s">
        <v>197</v>
      </c>
      <c r="M23" s="116" t="s">
        <v>455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</row>
    <row r="24" spans="1:45" s="53" customFormat="1" ht="30" customHeight="1" x14ac:dyDescent="0.25">
      <c r="A24" s="37" t="s">
        <v>309</v>
      </c>
      <c r="B24" s="37">
        <v>339039</v>
      </c>
      <c r="C24" s="37">
        <v>1</v>
      </c>
      <c r="D24" s="37" t="s">
        <v>310</v>
      </c>
      <c r="E24" s="37" t="s">
        <v>311</v>
      </c>
      <c r="F24" s="37" t="s">
        <v>312</v>
      </c>
      <c r="G24" s="44">
        <v>16225</v>
      </c>
      <c r="H24" s="44">
        <v>16225</v>
      </c>
      <c r="I24" s="37" t="s">
        <v>138</v>
      </c>
      <c r="J24" s="29" t="s">
        <v>138</v>
      </c>
      <c r="K24" s="29" t="s">
        <v>138</v>
      </c>
      <c r="L24" s="30" t="s">
        <v>197</v>
      </c>
      <c r="M24" s="116" t="s">
        <v>418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</row>
    <row r="25" spans="1:45" s="53" customFormat="1" ht="30" customHeight="1" x14ac:dyDescent="0.25">
      <c r="A25" s="37" t="s">
        <v>320</v>
      </c>
      <c r="B25" s="37">
        <v>339039</v>
      </c>
      <c r="C25" s="37">
        <v>1</v>
      </c>
      <c r="D25" s="129" t="s">
        <v>323</v>
      </c>
      <c r="E25" s="37" t="s">
        <v>322</v>
      </c>
      <c r="F25" s="37" t="s">
        <v>318</v>
      </c>
      <c r="G25" s="127">
        <v>7395</v>
      </c>
      <c r="H25" s="127">
        <v>7395</v>
      </c>
      <c r="I25" s="37" t="s">
        <v>138</v>
      </c>
      <c r="J25" s="29" t="s">
        <v>138</v>
      </c>
      <c r="K25" s="29" t="s">
        <v>138</v>
      </c>
      <c r="L25" s="30" t="s">
        <v>197</v>
      </c>
      <c r="M25" s="116" t="s">
        <v>418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</row>
    <row r="26" spans="1:45" s="53" customFormat="1" ht="30" customHeight="1" x14ac:dyDescent="0.25">
      <c r="A26" s="37" t="s">
        <v>321</v>
      </c>
      <c r="B26" s="37">
        <v>339039</v>
      </c>
      <c r="C26" s="37">
        <v>1</v>
      </c>
      <c r="D26" s="129"/>
      <c r="E26" s="37" t="s">
        <v>322</v>
      </c>
      <c r="F26" s="37" t="s">
        <v>318</v>
      </c>
      <c r="G26" s="127"/>
      <c r="H26" s="127"/>
      <c r="I26" s="37" t="s">
        <v>138</v>
      </c>
      <c r="J26" s="29" t="s">
        <v>138</v>
      </c>
      <c r="K26" s="29" t="s">
        <v>138</v>
      </c>
      <c r="L26" s="30" t="s">
        <v>197</v>
      </c>
      <c r="M26" s="116" t="s">
        <v>418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</row>
    <row r="27" spans="1:45" s="26" customFormat="1" ht="30" customHeight="1" x14ac:dyDescent="0.25">
      <c r="A27" s="37" t="s">
        <v>438</v>
      </c>
      <c r="B27" s="37">
        <v>339039</v>
      </c>
      <c r="C27" s="37">
        <v>1</v>
      </c>
      <c r="D27" s="37" t="s">
        <v>439</v>
      </c>
      <c r="E27" s="37" t="s">
        <v>211</v>
      </c>
      <c r="F27" s="37" t="s">
        <v>115</v>
      </c>
      <c r="G27" s="44">
        <v>6011192.7300000004</v>
      </c>
      <c r="H27" s="44">
        <v>6011192.7300000004</v>
      </c>
      <c r="I27" s="37" t="s">
        <v>138</v>
      </c>
      <c r="J27" s="29" t="s">
        <v>138</v>
      </c>
      <c r="K27" s="29" t="s">
        <v>138</v>
      </c>
      <c r="L27" s="30" t="s">
        <v>197</v>
      </c>
      <c r="M27" s="116" t="s">
        <v>455</v>
      </c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</row>
    <row r="28" spans="1:45" s="26" customFormat="1" ht="30" customHeight="1" x14ac:dyDescent="0.25">
      <c r="A28" s="37" t="s">
        <v>228</v>
      </c>
      <c r="B28" s="37">
        <v>339039</v>
      </c>
      <c r="C28" s="37">
        <v>3</v>
      </c>
      <c r="D28" s="129" t="s">
        <v>227</v>
      </c>
      <c r="E28" s="37" t="s">
        <v>226</v>
      </c>
      <c r="F28" s="37" t="s">
        <v>222</v>
      </c>
      <c r="G28" s="127">
        <v>3975415.67</v>
      </c>
      <c r="H28" s="127">
        <v>3657813.38</v>
      </c>
      <c r="I28" s="37" t="s">
        <v>138</v>
      </c>
      <c r="J28" s="29" t="s">
        <v>138</v>
      </c>
      <c r="K28" s="29" t="s">
        <v>138</v>
      </c>
      <c r="L28" s="50" t="s">
        <v>197</v>
      </c>
      <c r="M28" s="116" t="s">
        <v>418</v>
      </c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</row>
    <row r="29" spans="1:45" s="26" customFormat="1" ht="30" customHeight="1" x14ac:dyDescent="0.25">
      <c r="A29" s="37" t="s">
        <v>225</v>
      </c>
      <c r="B29" s="37">
        <v>339030</v>
      </c>
      <c r="C29" s="37">
        <v>15</v>
      </c>
      <c r="D29" s="129"/>
      <c r="E29" s="37" t="s">
        <v>223</v>
      </c>
      <c r="F29" s="37" t="s">
        <v>222</v>
      </c>
      <c r="G29" s="127"/>
      <c r="H29" s="127"/>
      <c r="I29" s="37" t="s">
        <v>138</v>
      </c>
      <c r="J29" s="29" t="s">
        <v>138</v>
      </c>
      <c r="K29" s="29" t="s">
        <v>138</v>
      </c>
      <c r="L29" s="50" t="s">
        <v>197</v>
      </c>
      <c r="M29" s="116" t="s">
        <v>418</v>
      </c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</row>
    <row r="30" spans="1:45" s="26" customFormat="1" ht="30" customHeight="1" x14ac:dyDescent="0.25">
      <c r="A30" s="37" t="s">
        <v>224</v>
      </c>
      <c r="B30" s="37">
        <v>339030</v>
      </c>
      <c r="C30" s="37">
        <v>81</v>
      </c>
      <c r="D30" s="129"/>
      <c r="E30" s="37" t="s">
        <v>223</v>
      </c>
      <c r="F30" s="37" t="s">
        <v>222</v>
      </c>
      <c r="G30" s="127"/>
      <c r="H30" s="127"/>
      <c r="I30" s="37" t="s">
        <v>138</v>
      </c>
      <c r="J30" s="29" t="s">
        <v>138</v>
      </c>
      <c r="K30" s="29" t="s">
        <v>138</v>
      </c>
      <c r="L30" s="50" t="s">
        <v>197</v>
      </c>
      <c r="M30" s="116" t="s">
        <v>418</v>
      </c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</row>
    <row r="31" spans="1:45" s="26" customFormat="1" ht="30" customHeight="1" x14ac:dyDescent="0.25">
      <c r="A31" s="37" t="s">
        <v>450</v>
      </c>
      <c r="B31" s="37">
        <v>339039</v>
      </c>
      <c r="C31" s="37">
        <v>1</v>
      </c>
      <c r="D31" s="37" t="s">
        <v>400</v>
      </c>
      <c r="E31" s="37" t="s">
        <v>401</v>
      </c>
      <c r="F31" s="37" t="s">
        <v>402</v>
      </c>
      <c r="G31" s="44">
        <v>4800</v>
      </c>
      <c r="H31" s="44">
        <v>4800</v>
      </c>
      <c r="I31" s="37" t="s">
        <v>138</v>
      </c>
      <c r="J31" s="29" t="s">
        <v>138</v>
      </c>
      <c r="K31" s="30" t="s">
        <v>138</v>
      </c>
      <c r="L31" s="30" t="s">
        <v>197</v>
      </c>
      <c r="M31" s="116" t="s">
        <v>418</v>
      </c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</row>
    <row r="32" spans="1:45" s="26" customFormat="1" ht="30" customHeight="1" x14ac:dyDescent="0.25">
      <c r="A32" s="71" t="s">
        <v>365</v>
      </c>
      <c r="B32" s="71">
        <v>339039</v>
      </c>
      <c r="C32" s="68">
        <v>1</v>
      </c>
      <c r="D32" s="68" t="s">
        <v>533</v>
      </c>
      <c r="E32" s="68" t="s">
        <v>382</v>
      </c>
      <c r="F32" s="68" t="s">
        <v>383</v>
      </c>
      <c r="G32" s="69">
        <v>15532.5</v>
      </c>
      <c r="H32" s="69">
        <v>15532</v>
      </c>
      <c r="I32" s="71" t="s">
        <v>138</v>
      </c>
      <c r="J32" s="29" t="s">
        <v>138</v>
      </c>
      <c r="K32" s="76" t="s">
        <v>138</v>
      </c>
      <c r="L32" s="30" t="s">
        <v>197</v>
      </c>
      <c r="M32" s="116" t="s">
        <v>418</v>
      </c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</row>
    <row r="33" spans="1:45" s="73" customFormat="1" ht="30" customHeight="1" x14ac:dyDescent="0.25">
      <c r="A33" s="47" t="s">
        <v>303</v>
      </c>
      <c r="B33" s="47">
        <v>339030</v>
      </c>
      <c r="C33" s="45">
        <v>11</v>
      </c>
      <c r="D33" s="129" t="s">
        <v>294</v>
      </c>
      <c r="E33" s="45" t="s">
        <v>258</v>
      </c>
      <c r="F33" s="45" t="s">
        <v>259</v>
      </c>
      <c r="G33" s="127">
        <v>30137.72</v>
      </c>
      <c r="H33" s="128">
        <v>6518</v>
      </c>
      <c r="I33" s="71" t="s">
        <v>138</v>
      </c>
      <c r="J33" s="29" t="s">
        <v>138</v>
      </c>
      <c r="K33" s="30" t="s">
        <v>138</v>
      </c>
      <c r="L33" s="30" t="s">
        <v>197</v>
      </c>
      <c r="M33" s="116" t="s">
        <v>455</v>
      </c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</row>
    <row r="34" spans="1:45" s="73" customFormat="1" ht="30" customHeight="1" x14ac:dyDescent="0.25">
      <c r="A34" s="47" t="s">
        <v>293</v>
      </c>
      <c r="B34" s="47">
        <v>339030</v>
      </c>
      <c r="C34" s="45">
        <v>25</v>
      </c>
      <c r="D34" s="129"/>
      <c r="E34" s="45" t="s">
        <v>258</v>
      </c>
      <c r="F34" s="45" t="s">
        <v>259</v>
      </c>
      <c r="G34" s="127"/>
      <c r="H34" s="128"/>
      <c r="I34" s="71" t="s">
        <v>138</v>
      </c>
      <c r="J34" s="29" t="s">
        <v>138</v>
      </c>
      <c r="K34" s="30" t="s">
        <v>138</v>
      </c>
      <c r="L34" s="30" t="s">
        <v>197</v>
      </c>
      <c r="M34" s="116" t="s">
        <v>455</v>
      </c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</row>
    <row r="35" spans="1:45" s="73" customFormat="1" ht="30" customHeight="1" x14ac:dyDescent="0.25">
      <c r="A35" s="71" t="s">
        <v>390</v>
      </c>
      <c r="B35" s="71">
        <v>339039</v>
      </c>
      <c r="C35" s="75">
        <v>1</v>
      </c>
      <c r="D35" s="71" t="s">
        <v>391</v>
      </c>
      <c r="E35" s="71" t="s">
        <v>392</v>
      </c>
      <c r="F35" s="71" t="s">
        <v>393</v>
      </c>
      <c r="G35" s="72">
        <v>19500</v>
      </c>
      <c r="H35" s="72">
        <v>19500</v>
      </c>
      <c r="I35" s="71" t="s">
        <v>138</v>
      </c>
      <c r="J35" s="29" t="s">
        <v>138</v>
      </c>
      <c r="K35" s="30" t="s">
        <v>138</v>
      </c>
      <c r="L35" s="30" t="s">
        <v>197</v>
      </c>
      <c r="M35" s="116" t="s">
        <v>418</v>
      </c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</row>
    <row r="36" spans="1:45" s="73" customFormat="1" ht="30" customHeight="1" x14ac:dyDescent="0.25">
      <c r="A36" s="71" t="s">
        <v>430</v>
      </c>
      <c r="B36" s="71">
        <v>339039</v>
      </c>
      <c r="C36" s="75">
        <v>1</v>
      </c>
      <c r="D36" s="45" t="s">
        <v>429</v>
      </c>
      <c r="E36" s="71" t="s">
        <v>431</v>
      </c>
      <c r="F36" s="71" t="s">
        <v>432</v>
      </c>
      <c r="G36" s="72">
        <v>1451000.99</v>
      </c>
      <c r="H36" s="72">
        <v>1413302.37</v>
      </c>
      <c r="I36" s="71" t="s">
        <v>138</v>
      </c>
      <c r="J36" s="29" t="s">
        <v>138</v>
      </c>
      <c r="K36" s="30" t="s">
        <v>138</v>
      </c>
      <c r="L36" s="30" t="s">
        <v>197</v>
      </c>
      <c r="M36" s="116" t="s">
        <v>455</v>
      </c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</row>
    <row r="37" spans="1:45" s="73" customFormat="1" ht="30" customHeight="1" x14ac:dyDescent="0.25">
      <c r="A37" s="71" t="s">
        <v>236</v>
      </c>
      <c r="B37" s="71">
        <v>339030</v>
      </c>
      <c r="C37" s="71">
        <v>1</v>
      </c>
      <c r="D37" s="71" t="s">
        <v>235</v>
      </c>
      <c r="E37" s="71" t="s">
        <v>234</v>
      </c>
      <c r="F37" s="71" t="s">
        <v>58</v>
      </c>
      <c r="G37" s="72">
        <v>677993.8</v>
      </c>
      <c r="H37" s="72">
        <v>437000</v>
      </c>
      <c r="I37" s="71" t="s">
        <v>138</v>
      </c>
      <c r="J37" s="29" t="s">
        <v>138</v>
      </c>
      <c r="K37" s="30" t="s">
        <v>138</v>
      </c>
      <c r="L37" s="30" t="s">
        <v>197</v>
      </c>
      <c r="M37" s="116" t="s">
        <v>453</v>
      </c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</row>
    <row r="38" spans="1:45" s="73" customFormat="1" ht="30" customHeight="1" x14ac:dyDescent="0.25">
      <c r="A38" s="71" t="s">
        <v>444</v>
      </c>
      <c r="B38" s="71">
        <v>339039</v>
      </c>
      <c r="C38" s="71">
        <v>2</v>
      </c>
      <c r="D38" s="71" t="s">
        <v>445</v>
      </c>
      <c r="E38" s="71" t="s">
        <v>446</v>
      </c>
      <c r="F38" s="71" t="s">
        <v>447</v>
      </c>
      <c r="G38" s="72">
        <v>21540</v>
      </c>
      <c r="H38" s="72">
        <v>21540</v>
      </c>
      <c r="I38" s="30" t="s">
        <v>138</v>
      </c>
      <c r="J38" s="29" t="s">
        <v>138</v>
      </c>
      <c r="K38" s="30" t="s">
        <v>138</v>
      </c>
      <c r="L38" s="30" t="s">
        <v>197</v>
      </c>
      <c r="M38" s="116" t="s">
        <v>418</v>
      </c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</row>
    <row r="39" spans="1:45" s="73" customFormat="1" ht="30" customHeight="1" x14ac:dyDescent="0.25">
      <c r="A39" s="77" t="s">
        <v>388</v>
      </c>
      <c r="B39" s="77">
        <v>339030</v>
      </c>
      <c r="C39" s="77">
        <v>8</v>
      </c>
      <c r="D39" s="130" t="s">
        <v>294</v>
      </c>
      <c r="E39" s="77" t="s">
        <v>307</v>
      </c>
      <c r="F39" s="77" t="s">
        <v>308</v>
      </c>
      <c r="G39" s="132">
        <v>30137.919999999998</v>
      </c>
      <c r="H39" s="132">
        <v>16244.79</v>
      </c>
      <c r="I39" s="77" t="s">
        <v>138</v>
      </c>
      <c r="J39" s="78" t="s">
        <v>138</v>
      </c>
      <c r="K39" s="79" t="s">
        <v>138</v>
      </c>
      <c r="L39" s="79" t="s">
        <v>197</v>
      </c>
      <c r="M39" s="116" t="s">
        <v>455</v>
      </c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</row>
    <row r="40" spans="1:45" s="73" customFormat="1" ht="30" customHeight="1" x14ac:dyDescent="0.25">
      <c r="A40" s="71" t="s">
        <v>389</v>
      </c>
      <c r="B40" s="71">
        <v>339030</v>
      </c>
      <c r="C40" s="71">
        <v>21</v>
      </c>
      <c r="D40" s="131"/>
      <c r="E40" s="71" t="s">
        <v>307</v>
      </c>
      <c r="F40" s="71" t="s">
        <v>308</v>
      </c>
      <c r="G40" s="133"/>
      <c r="H40" s="133"/>
      <c r="I40" s="77" t="s">
        <v>138</v>
      </c>
      <c r="J40" s="78" t="s">
        <v>138</v>
      </c>
      <c r="K40" s="79" t="s">
        <v>138</v>
      </c>
      <c r="L40" s="79" t="s">
        <v>197</v>
      </c>
      <c r="M40" s="116" t="s">
        <v>455</v>
      </c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</row>
    <row r="41" spans="1:45" s="73" customFormat="1" ht="30" customHeight="1" x14ac:dyDescent="0.25">
      <c r="A41" s="92" t="s">
        <v>363</v>
      </c>
      <c r="B41" s="92">
        <v>339039</v>
      </c>
      <c r="C41" s="68">
        <v>1</v>
      </c>
      <c r="D41" s="68" t="s">
        <v>369</v>
      </c>
      <c r="E41" s="68" t="s">
        <v>378</v>
      </c>
      <c r="F41" s="68" t="s">
        <v>14</v>
      </c>
      <c r="G41" s="69">
        <v>5000</v>
      </c>
      <c r="H41" s="69">
        <v>3976.25</v>
      </c>
      <c r="I41" s="92" t="s">
        <v>138</v>
      </c>
      <c r="J41" s="29" t="s">
        <v>138</v>
      </c>
      <c r="K41" s="76" t="s">
        <v>138</v>
      </c>
      <c r="L41" s="30" t="s">
        <v>197</v>
      </c>
      <c r="M41" s="116" t="s">
        <v>455</v>
      </c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</row>
    <row r="42" spans="1:45" s="73" customFormat="1" ht="30" customHeight="1" x14ac:dyDescent="0.25">
      <c r="A42" s="96" t="s">
        <v>443</v>
      </c>
      <c r="B42" s="92">
        <v>339039</v>
      </c>
      <c r="C42" s="92">
        <v>1</v>
      </c>
      <c r="D42" s="92" t="s">
        <v>395</v>
      </c>
      <c r="E42" s="92" t="s">
        <v>396</v>
      </c>
      <c r="F42" s="92" t="s">
        <v>397</v>
      </c>
      <c r="G42" s="46">
        <v>48000</v>
      </c>
      <c r="H42" s="46">
        <v>48000</v>
      </c>
      <c r="I42" s="92" t="s">
        <v>138</v>
      </c>
      <c r="J42" s="29" t="s">
        <v>138</v>
      </c>
      <c r="K42" s="30" t="s">
        <v>138</v>
      </c>
      <c r="L42" s="30" t="s">
        <v>197</v>
      </c>
      <c r="M42" s="116" t="s">
        <v>418</v>
      </c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</row>
    <row r="43" spans="1:45" s="73" customFormat="1" ht="30" customHeight="1" x14ac:dyDescent="0.25">
      <c r="A43" s="92" t="s">
        <v>449</v>
      </c>
      <c r="B43" s="92">
        <v>339030</v>
      </c>
      <c r="C43" s="92">
        <v>3</v>
      </c>
      <c r="D43" s="92" t="s">
        <v>350</v>
      </c>
      <c r="E43" s="92" t="s">
        <v>351</v>
      </c>
      <c r="F43" s="92" t="s">
        <v>352</v>
      </c>
      <c r="G43" s="91">
        <v>3707.96</v>
      </c>
      <c r="H43" s="91">
        <v>3621</v>
      </c>
      <c r="I43" s="92" t="s">
        <v>138</v>
      </c>
      <c r="J43" s="29" t="s">
        <v>138</v>
      </c>
      <c r="K43" s="30" t="s">
        <v>138</v>
      </c>
      <c r="L43" s="30" t="s">
        <v>197</v>
      </c>
      <c r="M43" s="116" t="s">
        <v>455</v>
      </c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</row>
    <row r="44" spans="1:45" s="73" customFormat="1" ht="30" customHeight="1" x14ac:dyDescent="0.25">
      <c r="A44" s="92" t="s">
        <v>415</v>
      </c>
      <c r="B44" s="92">
        <v>339039</v>
      </c>
      <c r="C44" s="92">
        <v>1</v>
      </c>
      <c r="D44" s="92" t="s">
        <v>410</v>
      </c>
      <c r="E44" s="92" t="s">
        <v>411</v>
      </c>
      <c r="F44" s="92" t="s">
        <v>412</v>
      </c>
      <c r="G44" s="91">
        <v>2804.07</v>
      </c>
      <c r="H44" s="91">
        <v>2338.8000000000002</v>
      </c>
      <c r="I44" s="92" t="s">
        <v>138</v>
      </c>
      <c r="J44" s="29" t="s">
        <v>138</v>
      </c>
      <c r="K44" s="30" t="s">
        <v>138</v>
      </c>
      <c r="L44" s="30" t="s">
        <v>197</v>
      </c>
      <c r="M44" s="116" t="s">
        <v>455</v>
      </c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</row>
    <row r="45" spans="1:45" s="73" customFormat="1" ht="30" customHeight="1" x14ac:dyDescent="0.25">
      <c r="A45" s="92" t="s">
        <v>468</v>
      </c>
      <c r="B45" s="92">
        <v>339039</v>
      </c>
      <c r="C45" s="92">
        <v>1</v>
      </c>
      <c r="D45" s="97" t="s">
        <v>466</v>
      </c>
      <c r="E45" s="92" t="s">
        <v>467</v>
      </c>
      <c r="F45" s="92" t="s">
        <v>312</v>
      </c>
      <c r="G45" s="91">
        <v>1820</v>
      </c>
      <c r="H45" s="91">
        <v>1820</v>
      </c>
      <c r="I45" s="92" t="s">
        <v>138</v>
      </c>
      <c r="J45" s="29" t="s">
        <v>138</v>
      </c>
      <c r="K45" s="30" t="s">
        <v>138</v>
      </c>
      <c r="L45" s="30" t="s">
        <v>197</v>
      </c>
      <c r="M45" s="116" t="s">
        <v>418</v>
      </c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</row>
    <row r="46" spans="1:45" s="73" customFormat="1" ht="30" customHeight="1" x14ac:dyDescent="0.25">
      <c r="A46" s="92" t="s">
        <v>469</v>
      </c>
      <c r="B46" s="92">
        <v>339039</v>
      </c>
      <c r="C46" s="92">
        <v>1</v>
      </c>
      <c r="D46" s="97" t="s">
        <v>472</v>
      </c>
      <c r="E46" s="92" t="s">
        <v>470</v>
      </c>
      <c r="F46" s="92" t="s">
        <v>471</v>
      </c>
      <c r="G46" s="91">
        <v>24873000</v>
      </c>
      <c r="H46" s="91">
        <v>24873000</v>
      </c>
      <c r="I46" s="92" t="s">
        <v>138</v>
      </c>
      <c r="J46" s="29" t="s">
        <v>138</v>
      </c>
      <c r="K46" s="30" t="s">
        <v>138</v>
      </c>
      <c r="L46" s="30" t="s">
        <v>197</v>
      </c>
      <c r="M46" s="94" t="s">
        <v>455</v>
      </c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</row>
    <row r="47" spans="1:45" s="73" customFormat="1" ht="30" customHeight="1" x14ac:dyDescent="0.25">
      <c r="A47" s="94" t="s">
        <v>242</v>
      </c>
      <c r="B47" s="94">
        <v>449052</v>
      </c>
      <c r="C47" s="94">
        <v>2</v>
      </c>
      <c r="D47" s="94" t="s">
        <v>241</v>
      </c>
      <c r="E47" s="94" t="s">
        <v>240</v>
      </c>
      <c r="F47" s="94" t="s">
        <v>210</v>
      </c>
      <c r="G47" s="93">
        <v>56055.33</v>
      </c>
      <c r="H47" s="93">
        <v>46990</v>
      </c>
      <c r="I47" s="94" t="s">
        <v>138</v>
      </c>
      <c r="J47" s="29" t="s">
        <v>138</v>
      </c>
      <c r="K47" s="30" t="s">
        <v>138</v>
      </c>
      <c r="L47" s="30" t="s">
        <v>197</v>
      </c>
      <c r="M47" s="116" t="s">
        <v>453</v>
      </c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</row>
    <row r="48" spans="1:45" s="73" customFormat="1" ht="30" customHeight="1" x14ac:dyDescent="0.25">
      <c r="A48" s="94" t="s">
        <v>282</v>
      </c>
      <c r="B48" s="94">
        <v>339030</v>
      </c>
      <c r="C48" s="94">
        <v>1</v>
      </c>
      <c r="D48" s="129" t="s">
        <v>290</v>
      </c>
      <c r="E48" s="94" t="s">
        <v>291</v>
      </c>
      <c r="F48" s="94" t="s">
        <v>292</v>
      </c>
      <c r="G48" s="127">
        <v>327280.8</v>
      </c>
      <c r="H48" s="132">
        <v>323554</v>
      </c>
      <c r="I48" s="94" t="s">
        <v>138</v>
      </c>
      <c r="J48" s="29" t="s">
        <v>138</v>
      </c>
      <c r="K48" s="30" t="s">
        <v>138</v>
      </c>
      <c r="L48" s="30" t="s">
        <v>197</v>
      </c>
      <c r="M48" s="116" t="s">
        <v>453</v>
      </c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</row>
    <row r="49" spans="1:45" s="73" customFormat="1" ht="30" customHeight="1" x14ac:dyDescent="0.25">
      <c r="A49" s="94" t="s">
        <v>283</v>
      </c>
      <c r="B49" s="94">
        <v>339030</v>
      </c>
      <c r="C49" s="94">
        <v>1</v>
      </c>
      <c r="D49" s="129"/>
      <c r="E49" s="94" t="s">
        <v>291</v>
      </c>
      <c r="F49" s="94" t="s">
        <v>292</v>
      </c>
      <c r="G49" s="127"/>
      <c r="H49" s="150"/>
      <c r="I49" s="94" t="s">
        <v>138</v>
      </c>
      <c r="J49" s="29" t="s">
        <v>138</v>
      </c>
      <c r="K49" s="30" t="s">
        <v>138</v>
      </c>
      <c r="L49" s="30" t="s">
        <v>197</v>
      </c>
      <c r="M49" s="116" t="s">
        <v>453</v>
      </c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</row>
    <row r="50" spans="1:45" s="73" customFormat="1" ht="30" customHeight="1" x14ac:dyDescent="0.25">
      <c r="A50" s="94" t="s">
        <v>284</v>
      </c>
      <c r="B50" s="94">
        <v>339030</v>
      </c>
      <c r="C50" s="94">
        <v>1</v>
      </c>
      <c r="D50" s="129"/>
      <c r="E50" s="94" t="s">
        <v>291</v>
      </c>
      <c r="F50" s="94" t="s">
        <v>292</v>
      </c>
      <c r="G50" s="127"/>
      <c r="H50" s="150"/>
      <c r="I50" s="94" t="s">
        <v>138</v>
      </c>
      <c r="J50" s="29" t="s">
        <v>138</v>
      </c>
      <c r="K50" s="30" t="s">
        <v>138</v>
      </c>
      <c r="L50" s="30" t="s">
        <v>197</v>
      </c>
      <c r="M50" s="116" t="s">
        <v>453</v>
      </c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</row>
    <row r="51" spans="1:45" s="73" customFormat="1" ht="30" customHeight="1" x14ac:dyDescent="0.25">
      <c r="A51" s="94" t="s">
        <v>285</v>
      </c>
      <c r="B51" s="94">
        <v>339030</v>
      </c>
      <c r="C51" s="94">
        <v>1</v>
      </c>
      <c r="D51" s="129"/>
      <c r="E51" s="94" t="s">
        <v>291</v>
      </c>
      <c r="F51" s="94" t="s">
        <v>292</v>
      </c>
      <c r="G51" s="127"/>
      <c r="H51" s="150"/>
      <c r="I51" s="94" t="s">
        <v>138</v>
      </c>
      <c r="J51" s="29" t="s">
        <v>138</v>
      </c>
      <c r="K51" s="30" t="s">
        <v>138</v>
      </c>
      <c r="L51" s="30" t="s">
        <v>197</v>
      </c>
      <c r="M51" s="116" t="s">
        <v>453</v>
      </c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</row>
    <row r="52" spans="1:45" s="73" customFormat="1" ht="30" customHeight="1" x14ac:dyDescent="0.25">
      <c r="A52" s="94" t="s">
        <v>286</v>
      </c>
      <c r="B52" s="94">
        <v>339030</v>
      </c>
      <c r="C52" s="94">
        <v>1</v>
      </c>
      <c r="D52" s="129"/>
      <c r="E52" s="94" t="s">
        <v>291</v>
      </c>
      <c r="F52" s="94" t="s">
        <v>292</v>
      </c>
      <c r="G52" s="127"/>
      <c r="H52" s="150"/>
      <c r="I52" s="94" t="s">
        <v>138</v>
      </c>
      <c r="J52" s="29" t="s">
        <v>138</v>
      </c>
      <c r="K52" s="30" t="s">
        <v>138</v>
      </c>
      <c r="L52" s="30" t="s">
        <v>197</v>
      </c>
      <c r="M52" s="116" t="s">
        <v>453</v>
      </c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</row>
    <row r="53" spans="1:45" s="73" customFormat="1" ht="30" customHeight="1" x14ac:dyDescent="0.25">
      <c r="A53" s="94" t="s">
        <v>287</v>
      </c>
      <c r="B53" s="94">
        <v>339030</v>
      </c>
      <c r="C53" s="94">
        <v>1</v>
      </c>
      <c r="D53" s="129"/>
      <c r="E53" s="94" t="s">
        <v>291</v>
      </c>
      <c r="F53" s="94" t="s">
        <v>292</v>
      </c>
      <c r="G53" s="127"/>
      <c r="H53" s="150"/>
      <c r="I53" s="94" t="s">
        <v>138</v>
      </c>
      <c r="J53" s="29" t="s">
        <v>138</v>
      </c>
      <c r="K53" s="30" t="s">
        <v>138</v>
      </c>
      <c r="L53" s="30" t="s">
        <v>197</v>
      </c>
      <c r="M53" s="116" t="s">
        <v>453</v>
      </c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</row>
    <row r="54" spans="1:45" s="73" customFormat="1" ht="30" customHeight="1" x14ac:dyDescent="0.25">
      <c r="A54" s="94" t="s">
        <v>288</v>
      </c>
      <c r="B54" s="94">
        <v>339030</v>
      </c>
      <c r="C54" s="94">
        <v>1</v>
      </c>
      <c r="D54" s="129"/>
      <c r="E54" s="94" t="s">
        <v>291</v>
      </c>
      <c r="F54" s="94" t="s">
        <v>292</v>
      </c>
      <c r="G54" s="127"/>
      <c r="H54" s="150"/>
      <c r="I54" s="94" t="s">
        <v>138</v>
      </c>
      <c r="J54" s="29" t="s">
        <v>138</v>
      </c>
      <c r="K54" s="30" t="s">
        <v>138</v>
      </c>
      <c r="L54" s="30" t="s">
        <v>197</v>
      </c>
      <c r="M54" s="116" t="s">
        <v>453</v>
      </c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1:45" s="73" customFormat="1" ht="30" customHeight="1" x14ac:dyDescent="0.25">
      <c r="A55" s="94" t="s">
        <v>289</v>
      </c>
      <c r="B55" s="94">
        <v>339030</v>
      </c>
      <c r="C55" s="94">
        <v>1</v>
      </c>
      <c r="D55" s="129"/>
      <c r="E55" s="94" t="s">
        <v>291</v>
      </c>
      <c r="F55" s="94" t="s">
        <v>292</v>
      </c>
      <c r="G55" s="127"/>
      <c r="H55" s="133"/>
      <c r="I55" s="94" t="s">
        <v>138</v>
      </c>
      <c r="J55" s="29" t="s">
        <v>138</v>
      </c>
      <c r="K55" s="30" t="s">
        <v>138</v>
      </c>
      <c r="L55" s="30" t="s">
        <v>197</v>
      </c>
      <c r="M55" s="116" t="s">
        <v>453</v>
      </c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</row>
    <row r="56" spans="1:45" s="73" customFormat="1" ht="30" customHeight="1" x14ac:dyDescent="0.25">
      <c r="A56" s="107" t="s">
        <v>448</v>
      </c>
      <c r="B56" s="107">
        <v>339039</v>
      </c>
      <c r="C56" s="68">
        <v>1</v>
      </c>
      <c r="D56" s="68" t="s">
        <v>367</v>
      </c>
      <c r="E56" s="68" t="s">
        <v>376</v>
      </c>
      <c r="F56" s="68" t="s">
        <v>375</v>
      </c>
      <c r="G56" s="69">
        <v>149605.35999999999</v>
      </c>
      <c r="H56" s="69">
        <v>149605.35999999999</v>
      </c>
      <c r="I56" s="107" t="s">
        <v>138</v>
      </c>
      <c r="J56" s="29" t="s">
        <v>138</v>
      </c>
      <c r="K56" s="76" t="s">
        <v>138</v>
      </c>
      <c r="L56" s="30" t="s">
        <v>197</v>
      </c>
      <c r="M56" s="116" t="s">
        <v>418</v>
      </c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</row>
    <row r="57" spans="1:45" s="73" customFormat="1" ht="30" customHeight="1" x14ac:dyDescent="0.25">
      <c r="A57" s="47" t="s">
        <v>342</v>
      </c>
      <c r="B57" s="47">
        <v>339030</v>
      </c>
      <c r="C57" s="45">
        <v>46</v>
      </c>
      <c r="D57" s="129" t="s">
        <v>345</v>
      </c>
      <c r="E57" s="107" t="s">
        <v>307</v>
      </c>
      <c r="F57" s="107" t="s">
        <v>308</v>
      </c>
      <c r="G57" s="127">
        <v>241546.46</v>
      </c>
      <c r="H57" s="132">
        <v>241161.02</v>
      </c>
      <c r="I57" s="107" t="s">
        <v>138</v>
      </c>
      <c r="J57" s="107" t="s">
        <v>138</v>
      </c>
      <c r="K57" s="107" t="s">
        <v>138</v>
      </c>
      <c r="L57" s="30" t="s">
        <v>197</v>
      </c>
      <c r="M57" s="116" t="s">
        <v>453</v>
      </c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</row>
    <row r="58" spans="1:45" s="73" customFormat="1" ht="30" customHeight="1" x14ac:dyDescent="0.25">
      <c r="A58" s="47" t="s">
        <v>343</v>
      </c>
      <c r="B58" s="47">
        <v>339030</v>
      </c>
      <c r="C58" s="45">
        <v>1</v>
      </c>
      <c r="D58" s="129"/>
      <c r="E58" s="107" t="s">
        <v>307</v>
      </c>
      <c r="F58" s="107" t="s">
        <v>308</v>
      </c>
      <c r="G58" s="127"/>
      <c r="H58" s="150"/>
      <c r="I58" s="107" t="s">
        <v>138</v>
      </c>
      <c r="J58" s="107" t="s">
        <v>138</v>
      </c>
      <c r="K58" s="107" t="s">
        <v>138</v>
      </c>
      <c r="L58" s="30" t="s">
        <v>197</v>
      </c>
      <c r="M58" s="116" t="s">
        <v>453</v>
      </c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</row>
    <row r="59" spans="1:45" s="73" customFormat="1" ht="30" customHeight="1" x14ac:dyDescent="0.25">
      <c r="A59" s="47" t="s">
        <v>344</v>
      </c>
      <c r="B59" s="47">
        <v>339030</v>
      </c>
      <c r="C59" s="45">
        <v>40</v>
      </c>
      <c r="D59" s="129"/>
      <c r="E59" s="107" t="s">
        <v>307</v>
      </c>
      <c r="F59" s="107" t="s">
        <v>308</v>
      </c>
      <c r="G59" s="127"/>
      <c r="H59" s="133"/>
      <c r="I59" s="107" t="s">
        <v>138</v>
      </c>
      <c r="J59" s="107" t="s">
        <v>138</v>
      </c>
      <c r="K59" s="107" t="s">
        <v>138</v>
      </c>
      <c r="L59" s="30" t="s">
        <v>197</v>
      </c>
      <c r="M59" s="116" t="s">
        <v>453</v>
      </c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</row>
    <row r="60" spans="1:45" s="73" customFormat="1" ht="30" customHeight="1" x14ac:dyDescent="0.25">
      <c r="A60" s="47" t="s">
        <v>423</v>
      </c>
      <c r="B60" s="47">
        <v>339039</v>
      </c>
      <c r="C60" s="45">
        <v>1</v>
      </c>
      <c r="D60" s="107" t="s">
        <v>422</v>
      </c>
      <c r="E60" s="107" t="s">
        <v>424</v>
      </c>
      <c r="F60" s="107" t="s">
        <v>97</v>
      </c>
      <c r="G60" s="106">
        <v>5125.6000000000004</v>
      </c>
      <c r="H60" s="106">
        <v>2028</v>
      </c>
      <c r="I60" s="107" t="s">
        <v>138</v>
      </c>
      <c r="J60" s="107" t="s">
        <v>138</v>
      </c>
      <c r="K60" s="107" t="s">
        <v>138</v>
      </c>
      <c r="L60" s="30" t="s">
        <v>197</v>
      </c>
      <c r="M60" s="107" t="s">
        <v>455</v>
      </c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</row>
    <row r="61" spans="1:45" s="73" customFormat="1" ht="30" customHeight="1" x14ac:dyDescent="0.25">
      <c r="A61" s="107" t="s">
        <v>474</v>
      </c>
      <c r="B61" s="107">
        <v>339039</v>
      </c>
      <c r="C61" s="107">
        <v>1</v>
      </c>
      <c r="D61" s="97" t="s">
        <v>477</v>
      </c>
      <c r="E61" s="107" t="s">
        <v>480</v>
      </c>
      <c r="F61" s="107" t="s">
        <v>355</v>
      </c>
      <c r="G61" s="106">
        <v>7068791.3200000003</v>
      </c>
      <c r="H61" s="106">
        <v>7068791.3200000003</v>
      </c>
      <c r="I61" s="107" t="s">
        <v>138</v>
      </c>
      <c r="J61" s="29" t="s">
        <v>138</v>
      </c>
      <c r="K61" s="76" t="s">
        <v>138</v>
      </c>
      <c r="L61" s="30" t="s">
        <v>197</v>
      </c>
      <c r="M61" s="116" t="s">
        <v>418</v>
      </c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</row>
    <row r="62" spans="1:45" s="73" customFormat="1" ht="30" customHeight="1" x14ac:dyDescent="0.25">
      <c r="A62" s="107" t="s">
        <v>506</v>
      </c>
      <c r="B62" s="107">
        <v>339039</v>
      </c>
      <c r="C62" s="107">
        <v>1</v>
      </c>
      <c r="D62" s="137" t="s">
        <v>505</v>
      </c>
      <c r="E62" s="139" t="s">
        <v>507</v>
      </c>
      <c r="F62" s="107" t="s">
        <v>329</v>
      </c>
      <c r="G62" s="132">
        <v>11084299</v>
      </c>
      <c r="H62" s="132">
        <v>11084299</v>
      </c>
      <c r="I62" s="107" t="s">
        <v>138</v>
      </c>
      <c r="J62" s="29" t="s">
        <v>138</v>
      </c>
      <c r="K62" s="76" t="s">
        <v>138</v>
      </c>
      <c r="L62" s="30" t="s">
        <v>197</v>
      </c>
      <c r="M62" s="107" t="s">
        <v>455</v>
      </c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</row>
    <row r="63" spans="1:45" s="73" customFormat="1" ht="30" customHeight="1" x14ac:dyDescent="0.25">
      <c r="A63" s="107" t="s">
        <v>506</v>
      </c>
      <c r="B63" s="107">
        <v>339039</v>
      </c>
      <c r="C63" s="107">
        <v>1</v>
      </c>
      <c r="D63" s="138"/>
      <c r="E63" s="140"/>
      <c r="F63" s="107" t="s">
        <v>329</v>
      </c>
      <c r="G63" s="133"/>
      <c r="H63" s="133"/>
      <c r="I63" s="107" t="s">
        <v>138</v>
      </c>
      <c r="J63" s="29" t="s">
        <v>138</v>
      </c>
      <c r="K63" s="76" t="s">
        <v>138</v>
      </c>
      <c r="L63" s="30" t="s">
        <v>197</v>
      </c>
      <c r="M63" s="107" t="s">
        <v>455</v>
      </c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</row>
    <row r="64" spans="1:45" s="73" customFormat="1" ht="30" customHeight="1" x14ac:dyDescent="0.25">
      <c r="A64" s="107" t="s">
        <v>536</v>
      </c>
      <c r="B64" s="107">
        <v>339039</v>
      </c>
      <c r="C64" s="107">
        <v>1</v>
      </c>
      <c r="D64" s="107" t="s">
        <v>537</v>
      </c>
      <c r="E64" s="107" t="s">
        <v>538</v>
      </c>
      <c r="F64" s="107" t="s">
        <v>539</v>
      </c>
      <c r="G64" s="105">
        <v>3078618.18</v>
      </c>
      <c r="H64" s="105">
        <v>3078618.18</v>
      </c>
      <c r="I64" s="107" t="s">
        <v>138</v>
      </c>
      <c r="J64" s="29" t="s">
        <v>138</v>
      </c>
      <c r="K64" s="76" t="s">
        <v>138</v>
      </c>
      <c r="L64" s="30" t="s">
        <v>197</v>
      </c>
      <c r="M64" s="116" t="s">
        <v>455</v>
      </c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</row>
    <row r="65" spans="1:45" s="26" customFormat="1" ht="30" customHeight="1" x14ac:dyDescent="0.25">
      <c r="A65" s="108"/>
      <c r="B65" s="108"/>
      <c r="C65" s="55">
        <v>1</v>
      </c>
      <c r="D65" s="55" t="s">
        <v>366</v>
      </c>
      <c r="E65" s="55" t="s">
        <v>374</v>
      </c>
      <c r="F65" s="55" t="s">
        <v>375</v>
      </c>
      <c r="G65" s="56">
        <v>0</v>
      </c>
      <c r="H65" s="56">
        <v>0</v>
      </c>
      <c r="I65" s="108" t="s">
        <v>460</v>
      </c>
      <c r="J65" s="23">
        <v>44734</v>
      </c>
      <c r="K65" s="57">
        <f t="shared" ref="K65:K96" si="0">NETWORKDAYS(J65,$O$2)</f>
        <v>10</v>
      </c>
      <c r="L65" s="108" t="s">
        <v>213</v>
      </c>
      <c r="M65" s="108" t="s">
        <v>454</v>
      </c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</row>
    <row r="66" spans="1:45" s="26" customFormat="1" ht="30" customHeight="1" x14ac:dyDescent="0.25">
      <c r="A66" s="108"/>
      <c r="B66" s="108"/>
      <c r="C66" s="55">
        <v>1</v>
      </c>
      <c r="D66" s="55" t="s">
        <v>370</v>
      </c>
      <c r="E66" s="55" t="s">
        <v>379</v>
      </c>
      <c r="F66" s="55" t="s">
        <v>375</v>
      </c>
      <c r="G66" s="56">
        <v>0</v>
      </c>
      <c r="H66" s="56">
        <v>0</v>
      </c>
      <c r="I66" s="108" t="s">
        <v>152</v>
      </c>
      <c r="J66" s="23">
        <v>44712</v>
      </c>
      <c r="K66" s="57">
        <f t="shared" si="0"/>
        <v>26</v>
      </c>
      <c r="L66" s="108" t="s">
        <v>571</v>
      </c>
      <c r="M66" s="108" t="s">
        <v>454</v>
      </c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</row>
    <row r="67" spans="1:45" s="26" customFormat="1" ht="30" customHeight="1" x14ac:dyDescent="0.25">
      <c r="A67" s="108" t="s">
        <v>419</v>
      </c>
      <c r="B67" s="108">
        <v>339035</v>
      </c>
      <c r="C67" s="55">
        <v>1</v>
      </c>
      <c r="D67" s="55" t="s">
        <v>371</v>
      </c>
      <c r="E67" s="55" t="s">
        <v>380</v>
      </c>
      <c r="F67" s="55" t="s">
        <v>381</v>
      </c>
      <c r="G67" s="56">
        <v>2495355.5299999998</v>
      </c>
      <c r="H67" s="56">
        <v>0</v>
      </c>
      <c r="I67" s="108" t="s">
        <v>458</v>
      </c>
      <c r="J67" s="23">
        <v>44726</v>
      </c>
      <c r="K67" s="57">
        <f t="shared" si="0"/>
        <v>16</v>
      </c>
      <c r="L67" s="108" t="s">
        <v>534</v>
      </c>
      <c r="M67" s="108" t="s">
        <v>454</v>
      </c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</row>
    <row r="68" spans="1:45" s="26" customFormat="1" ht="30" customHeight="1" x14ac:dyDescent="0.25">
      <c r="A68" s="64" t="s">
        <v>281</v>
      </c>
      <c r="B68" s="64">
        <v>339030</v>
      </c>
      <c r="C68" s="65">
        <v>30</v>
      </c>
      <c r="D68" s="124" t="s">
        <v>257</v>
      </c>
      <c r="E68" s="65" t="s">
        <v>258</v>
      </c>
      <c r="F68" s="65" t="s">
        <v>259</v>
      </c>
      <c r="G68" s="109">
        <v>0</v>
      </c>
      <c r="H68" s="109">
        <v>0</v>
      </c>
      <c r="I68" s="108" t="s">
        <v>460</v>
      </c>
      <c r="J68" s="66">
        <v>44559</v>
      </c>
      <c r="K68" s="57">
        <f t="shared" si="0"/>
        <v>135</v>
      </c>
      <c r="L68" s="108" t="s">
        <v>213</v>
      </c>
      <c r="M68" s="108" t="s">
        <v>93</v>
      </c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</row>
    <row r="69" spans="1:45" s="26" customFormat="1" ht="30" customHeight="1" x14ac:dyDescent="0.25">
      <c r="A69" s="64" t="s">
        <v>261</v>
      </c>
      <c r="B69" s="64">
        <v>339030</v>
      </c>
      <c r="C69" s="65">
        <v>5</v>
      </c>
      <c r="D69" s="125"/>
      <c r="E69" s="65" t="s">
        <v>258</v>
      </c>
      <c r="F69" s="65" t="s">
        <v>259</v>
      </c>
      <c r="G69" s="109">
        <v>0</v>
      </c>
      <c r="H69" s="109">
        <v>0</v>
      </c>
      <c r="I69" s="108" t="s">
        <v>460</v>
      </c>
      <c r="J69" s="66">
        <v>44559</v>
      </c>
      <c r="K69" s="57">
        <f t="shared" si="0"/>
        <v>135</v>
      </c>
      <c r="L69" s="108" t="s">
        <v>213</v>
      </c>
      <c r="M69" s="108" t="s">
        <v>93</v>
      </c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</row>
    <row r="70" spans="1:45" s="26" customFormat="1" ht="30" customHeight="1" x14ac:dyDescent="0.25">
      <c r="A70" s="64" t="s">
        <v>262</v>
      </c>
      <c r="B70" s="64">
        <v>339030</v>
      </c>
      <c r="C70" s="65">
        <v>30</v>
      </c>
      <c r="D70" s="125"/>
      <c r="E70" s="65" t="s">
        <v>258</v>
      </c>
      <c r="F70" s="65" t="s">
        <v>259</v>
      </c>
      <c r="G70" s="109">
        <v>0</v>
      </c>
      <c r="H70" s="109">
        <v>0</v>
      </c>
      <c r="I70" s="108" t="s">
        <v>460</v>
      </c>
      <c r="J70" s="66">
        <v>44559</v>
      </c>
      <c r="K70" s="57">
        <f t="shared" si="0"/>
        <v>135</v>
      </c>
      <c r="L70" s="108" t="s">
        <v>213</v>
      </c>
      <c r="M70" s="108" t="s">
        <v>93</v>
      </c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</row>
    <row r="71" spans="1:45" s="26" customFormat="1" ht="30" customHeight="1" x14ac:dyDescent="0.25">
      <c r="A71" s="64" t="s">
        <v>263</v>
      </c>
      <c r="B71" s="64">
        <v>339030</v>
      </c>
      <c r="C71" s="65">
        <v>30</v>
      </c>
      <c r="D71" s="125"/>
      <c r="E71" s="65" t="s">
        <v>258</v>
      </c>
      <c r="F71" s="65" t="s">
        <v>259</v>
      </c>
      <c r="G71" s="109">
        <v>0</v>
      </c>
      <c r="H71" s="109">
        <v>0</v>
      </c>
      <c r="I71" s="108" t="s">
        <v>460</v>
      </c>
      <c r="J71" s="66">
        <v>44559</v>
      </c>
      <c r="K71" s="57">
        <f t="shared" si="0"/>
        <v>135</v>
      </c>
      <c r="L71" s="108" t="s">
        <v>213</v>
      </c>
      <c r="M71" s="108" t="s">
        <v>93</v>
      </c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</row>
    <row r="72" spans="1:45" s="26" customFormat="1" ht="30" customHeight="1" x14ac:dyDescent="0.25">
      <c r="A72" s="64" t="s">
        <v>264</v>
      </c>
      <c r="B72" s="64">
        <v>339030</v>
      </c>
      <c r="C72" s="65">
        <v>35</v>
      </c>
      <c r="D72" s="125"/>
      <c r="E72" s="65" t="s">
        <v>258</v>
      </c>
      <c r="F72" s="65" t="s">
        <v>259</v>
      </c>
      <c r="G72" s="109">
        <v>0</v>
      </c>
      <c r="H72" s="109">
        <v>0</v>
      </c>
      <c r="I72" s="108" t="s">
        <v>460</v>
      </c>
      <c r="J72" s="66">
        <v>44559</v>
      </c>
      <c r="K72" s="57">
        <f t="shared" si="0"/>
        <v>135</v>
      </c>
      <c r="L72" s="108" t="s">
        <v>213</v>
      </c>
      <c r="M72" s="108" t="s">
        <v>93</v>
      </c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</row>
    <row r="73" spans="1:45" s="43" customFormat="1" ht="30" customHeight="1" x14ac:dyDescent="0.25">
      <c r="A73" s="64" t="s">
        <v>265</v>
      </c>
      <c r="B73" s="64">
        <v>339030</v>
      </c>
      <c r="C73" s="65">
        <v>11</v>
      </c>
      <c r="D73" s="125"/>
      <c r="E73" s="65" t="s">
        <v>258</v>
      </c>
      <c r="F73" s="65" t="s">
        <v>259</v>
      </c>
      <c r="G73" s="109">
        <v>0</v>
      </c>
      <c r="H73" s="109">
        <v>0</v>
      </c>
      <c r="I73" s="108" t="s">
        <v>460</v>
      </c>
      <c r="J73" s="66">
        <v>44559</v>
      </c>
      <c r="K73" s="57">
        <f t="shared" si="0"/>
        <v>135</v>
      </c>
      <c r="L73" s="108" t="s">
        <v>213</v>
      </c>
      <c r="M73" s="108" t="s">
        <v>93</v>
      </c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</row>
    <row r="74" spans="1:45" s="43" customFormat="1" ht="30" customHeight="1" x14ac:dyDescent="0.25">
      <c r="A74" s="64" t="s">
        <v>266</v>
      </c>
      <c r="B74" s="64">
        <v>339030</v>
      </c>
      <c r="C74" s="65">
        <v>20</v>
      </c>
      <c r="D74" s="125"/>
      <c r="E74" s="65" t="s">
        <v>258</v>
      </c>
      <c r="F74" s="65" t="s">
        <v>259</v>
      </c>
      <c r="G74" s="109">
        <v>0</v>
      </c>
      <c r="H74" s="109">
        <v>0</v>
      </c>
      <c r="I74" s="108" t="s">
        <v>460</v>
      </c>
      <c r="J74" s="66">
        <v>44559</v>
      </c>
      <c r="K74" s="57">
        <f t="shared" si="0"/>
        <v>135</v>
      </c>
      <c r="L74" s="108" t="s">
        <v>213</v>
      </c>
      <c r="M74" s="108" t="s">
        <v>93</v>
      </c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</row>
    <row r="75" spans="1:45" s="43" customFormat="1" ht="30" customHeight="1" x14ac:dyDescent="0.25">
      <c r="A75" s="64" t="s">
        <v>267</v>
      </c>
      <c r="B75" s="64">
        <v>339030</v>
      </c>
      <c r="C75" s="65">
        <v>21</v>
      </c>
      <c r="D75" s="125"/>
      <c r="E75" s="65" t="s">
        <v>258</v>
      </c>
      <c r="F75" s="65" t="s">
        <v>259</v>
      </c>
      <c r="G75" s="109">
        <v>0</v>
      </c>
      <c r="H75" s="109">
        <v>0</v>
      </c>
      <c r="I75" s="108" t="s">
        <v>460</v>
      </c>
      <c r="J75" s="66">
        <v>44559</v>
      </c>
      <c r="K75" s="57">
        <f t="shared" si="0"/>
        <v>135</v>
      </c>
      <c r="L75" s="108" t="s">
        <v>213</v>
      </c>
      <c r="M75" s="108" t="s">
        <v>93</v>
      </c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</row>
    <row r="76" spans="1:45" s="51" customFormat="1" ht="30" customHeight="1" x14ac:dyDescent="0.25">
      <c r="A76" s="64" t="s">
        <v>268</v>
      </c>
      <c r="B76" s="64">
        <v>339030</v>
      </c>
      <c r="C76" s="65">
        <v>6</v>
      </c>
      <c r="D76" s="125"/>
      <c r="E76" s="65" t="s">
        <v>258</v>
      </c>
      <c r="F76" s="65" t="s">
        <v>259</v>
      </c>
      <c r="G76" s="109">
        <v>0</v>
      </c>
      <c r="H76" s="109">
        <v>0</v>
      </c>
      <c r="I76" s="108" t="s">
        <v>460</v>
      </c>
      <c r="J76" s="66">
        <v>44559</v>
      </c>
      <c r="K76" s="57">
        <f t="shared" si="0"/>
        <v>135</v>
      </c>
      <c r="L76" s="108" t="s">
        <v>213</v>
      </c>
      <c r="M76" s="108" t="s">
        <v>93</v>
      </c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</row>
    <row r="77" spans="1:45" s="51" customFormat="1" ht="30" customHeight="1" x14ac:dyDescent="0.25">
      <c r="A77" s="64" t="s">
        <v>269</v>
      </c>
      <c r="B77" s="64">
        <v>339030</v>
      </c>
      <c r="C77" s="65">
        <v>17</v>
      </c>
      <c r="D77" s="125"/>
      <c r="E77" s="65" t="s">
        <v>258</v>
      </c>
      <c r="F77" s="65" t="s">
        <v>259</v>
      </c>
      <c r="G77" s="109">
        <v>0</v>
      </c>
      <c r="H77" s="109">
        <v>0</v>
      </c>
      <c r="I77" s="108" t="s">
        <v>460</v>
      </c>
      <c r="J77" s="66">
        <v>44559</v>
      </c>
      <c r="K77" s="57">
        <f t="shared" si="0"/>
        <v>135</v>
      </c>
      <c r="L77" s="108" t="s">
        <v>213</v>
      </c>
      <c r="M77" s="108" t="s">
        <v>93</v>
      </c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</row>
    <row r="78" spans="1:45" s="52" customFormat="1" ht="30" customHeight="1" x14ac:dyDescent="0.25">
      <c r="A78" s="64" t="s">
        <v>270</v>
      </c>
      <c r="B78" s="64">
        <v>339030</v>
      </c>
      <c r="C78" s="65">
        <v>17</v>
      </c>
      <c r="D78" s="125"/>
      <c r="E78" s="65" t="s">
        <v>258</v>
      </c>
      <c r="F78" s="65" t="s">
        <v>259</v>
      </c>
      <c r="G78" s="109">
        <v>0</v>
      </c>
      <c r="H78" s="109">
        <v>0</v>
      </c>
      <c r="I78" s="108" t="s">
        <v>460</v>
      </c>
      <c r="J78" s="66">
        <v>44559</v>
      </c>
      <c r="K78" s="57">
        <f t="shared" si="0"/>
        <v>135</v>
      </c>
      <c r="L78" s="108" t="s">
        <v>213</v>
      </c>
      <c r="M78" s="108" t="s">
        <v>93</v>
      </c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</row>
    <row r="79" spans="1:45" s="63" customFormat="1" ht="30" customHeight="1" x14ac:dyDescent="0.25">
      <c r="A79" s="64" t="s">
        <v>271</v>
      </c>
      <c r="B79" s="64">
        <v>339030</v>
      </c>
      <c r="C79" s="65">
        <v>59</v>
      </c>
      <c r="D79" s="125"/>
      <c r="E79" s="65" t="s">
        <v>258</v>
      </c>
      <c r="F79" s="65" t="s">
        <v>259</v>
      </c>
      <c r="G79" s="109">
        <v>0</v>
      </c>
      <c r="H79" s="109">
        <v>0</v>
      </c>
      <c r="I79" s="108" t="s">
        <v>460</v>
      </c>
      <c r="J79" s="66">
        <v>44559</v>
      </c>
      <c r="K79" s="57">
        <f t="shared" si="0"/>
        <v>135</v>
      </c>
      <c r="L79" s="108" t="s">
        <v>213</v>
      </c>
      <c r="M79" s="108" t="s">
        <v>93</v>
      </c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</row>
    <row r="80" spans="1:45" s="63" customFormat="1" ht="30" customHeight="1" x14ac:dyDescent="0.25">
      <c r="A80" s="64" t="s">
        <v>272</v>
      </c>
      <c r="B80" s="64">
        <v>339030</v>
      </c>
      <c r="C80" s="65">
        <v>13</v>
      </c>
      <c r="D80" s="125"/>
      <c r="E80" s="65" t="s">
        <v>258</v>
      </c>
      <c r="F80" s="65" t="s">
        <v>259</v>
      </c>
      <c r="G80" s="109">
        <v>0</v>
      </c>
      <c r="H80" s="109">
        <v>0</v>
      </c>
      <c r="I80" s="108" t="s">
        <v>460</v>
      </c>
      <c r="J80" s="66">
        <v>44559</v>
      </c>
      <c r="K80" s="57">
        <f t="shared" si="0"/>
        <v>135</v>
      </c>
      <c r="L80" s="108" t="s">
        <v>213</v>
      </c>
      <c r="M80" s="108" t="s">
        <v>93</v>
      </c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</row>
    <row r="81" spans="1:45" s="26" customFormat="1" ht="30" customHeight="1" x14ac:dyDescent="0.25">
      <c r="A81" s="64" t="s">
        <v>273</v>
      </c>
      <c r="B81" s="64">
        <v>339030</v>
      </c>
      <c r="C81" s="65">
        <v>13</v>
      </c>
      <c r="D81" s="125"/>
      <c r="E81" s="65" t="s">
        <v>258</v>
      </c>
      <c r="F81" s="65" t="s">
        <v>259</v>
      </c>
      <c r="G81" s="109">
        <v>0</v>
      </c>
      <c r="H81" s="109">
        <v>0</v>
      </c>
      <c r="I81" s="108" t="s">
        <v>460</v>
      </c>
      <c r="J81" s="66">
        <v>44559</v>
      </c>
      <c r="K81" s="57">
        <f t="shared" si="0"/>
        <v>135</v>
      </c>
      <c r="L81" s="108" t="s">
        <v>213</v>
      </c>
      <c r="M81" s="108" t="s">
        <v>93</v>
      </c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</row>
    <row r="82" spans="1:45" s="26" customFormat="1" ht="30" customHeight="1" x14ac:dyDescent="0.25">
      <c r="A82" s="64" t="s">
        <v>274</v>
      </c>
      <c r="B82" s="64">
        <v>339030</v>
      </c>
      <c r="C82" s="65">
        <v>4</v>
      </c>
      <c r="D82" s="125"/>
      <c r="E82" s="65" t="s">
        <v>258</v>
      </c>
      <c r="F82" s="65" t="s">
        <v>259</v>
      </c>
      <c r="G82" s="109">
        <v>0</v>
      </c>
      <c r="H82" s="109">
        <v>0</v>
      </c>
      <c r="I82" s="108" t="s">
        <v>460</v>
      </c>
      <c r="J82" s="66">
        <v>44559</v>
      </c>
      <c r="K82" s="57">
        <f t="shared" si="0"/>
        <v>135</v>
      </c>
      <c r="L82" s="108" t="s">
        <v>213</v>
      </c>
      <c r="M82" s="108" t="s">
        <v>93</v>
      </c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</row>
    <row r="83" spans="1:45" s="54" customFormat="1" ht="30" customHeight="1" x14ac:dyDescent="0.25">
      <c r="A83" s="64" t="s">
        <v>275</v>
      </c>
      <c r="B83" s="64">
        <v>339030</v>
      </c>
      <c r="C83" s="65">
        <v>51</v>
      </c>
      <c r="D83" s="125"/>
      <c r="E83" s="65" t="s">
        <v>258</v>
      </c>
      <c r="F83" s="65" t="s">
        <v>259</v>
      </c>
      <c r="G83" s="109">
        <v>0</v>
      </c>
      <c r="H83" s="109">
        <v>0</v>
      </c>
      <c r="I83" s="108" t="s">
        <v>460</v>
      </c>
      <c r="J83" s="66">
        <v>44559</v>
      </c>
      <c r="K83" s="57">
        <f t="shared" si="0"/>
        <v>135</v>
      </c>
      <c r="L83" s="108" t="s">
        <v>213</v>
      </c>
      <c r="M83" s="108" t="s">
        <v>93</v>
      </c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</row>
    <row r="84" spans="1:45" s="42" customFormat="1" ht="30" customHeight="1" x14ac:dyDescent="0.25">
      <c r="A84" s="64" t="s">
        <v>276</v>
      </c>
      <c r="B84" s="64">
        <v>339030</v>
      </c>
      <c r="C84" s="65">
        <v>13</v>
      </c>
      <c r="D84" s="125"/>
      <c r="E84" s="65" t="s">
        <v>258</v>
      </c>
      <c r="F84" s="65" t="s">
        <v>259</v>
      </c>
      <c r="G84" s="109">
        <v>0</v>
      </c>
      <c r="H84" s="109">
        <v>0</v>
      </c>
      <c r="I84" s="108" t="s">
        <v>460</v>
      </c>
      <c r="J84" s="66">
        <v>44559</v>
      </c>
      <c r="K84" s="57">
        <f t="shared" si="0"/>
        <v>135</v>
      </c>
      <c r="L84" s="108" t="s">
        <v>213</v>
      </c>
      <c r="M84" s="108" t="s">
        <v>93</v>
      </c>
      <c r="N84" s="40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</row>
    <row r="85" spans="1:45" s="42" customFormat="1" ht="30" customHeight="1" x14ac:dyDescent="0.25">
      <c r="A85" s="64" t="s">
        <v>277</v>
      </c>
      <c r="B85" s="64">
        <v>339030</v>
      </c>
      <c r="C85" s="65">
        <v>7</v>
      </c>
      <c r="D85" s="125"/>
      <c r="E85" s="65" t="s">
        <v>258</v>
      </c>
      <c r="F85" s="65" t="s">
        <v>259</v>
      </c>
      <c r="G85" s="109">
        <v>0</v>
      </c>
      <c r="H85" s="109">
        <v>0</v>
      </c>
      <c r="I85" s="108" t="s">
        <v>460</v>
      </c>
      <c r="J85" s="66">
        <v>44559</v>
      </c>
      <c r="K85" s="57">
        <f t="shared" si="0"/>
        <v>135</v>
      </c>
      <c r="L85" s="108" t="s">
        <v>213</v>
      </c>
      <c r="M85" s="108" t="s">
        <v>93</v>
      </c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</row>
    <row r="86" spans="1:45" s="48" customFormat="1" ht="30" customHeight="1" x14ac:dyDescent="0.25">
      <c r="A86" s="64" t="s">
        <v>278</v>
      </c>
      <c r="B86" s="64">
        <v>339030</v>
      </c>
      <c r="C86" s="65">
        <v>1</v>
      </c>
      <c r="D86" s="125"/>
      <c r="E86" s="65" t="s">
        <v>258</v>
      </c>
      <c r="F86" s="65" t="s">
        <v>259</v>
      </c>
      <c r="G86" s="109">
        <v>0</v>
      </c>
      <c r="H86" s="109">
        <v>0</v>
      </c>
      <c r="I86" s="108" t="s">
        <v>460</v>
      </c>
      <c r="J86" s="66">
        <v>44559</v>
      </c>
      <c r="K86" s="57">
        <f t="shared" si="0"/>
        <v>135</v>
      </c>
      <c r="L86" s="108" t="s">
        <v>213</v>
      </c>
      <c r="M86" s="108" t="s">
        <v>93</v>
      </c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</row>
    <row r="87" spans="1:45" s="54" customFormat="1" ht="30" customHeight="1" x14ac:dyDescent="0.25">
      <c r="A87" s="64" t="s">
        <v>279</v>
      </c>
      <c r="B87" s="64">
        <v>339030</v>
      </c>
      <c r="C87" s="65">
        <v>6</v>
      </c>
      <c r="D87" s="125"/>
      <c r="E87" s="65" t="s">
        <v>258</v>
      </c>
      <c r="F87" s="65" t="s">
        <v>259</v>
      </c>
      <c r="G87" s="109">
        <v>0</v>
      </c>
      <c r="H87" s="109">
        <v>0</v>
      </c>
      <c r="I87" s="108" t="s">
        <v>460</v>
      </c>
      <c r="J87" s="66">
        <v>44559</v>
      </c>
      <c r="K87" s="57">
        <f t="shared" si="0"/>
        <v>135</v>
      </c>
      <c r="L87" s="108" t="s">
        <v>213</v>
      </c>
      <c r="M87" s="108" t="s">
        <v>93</v>
      </c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</row>
    <row r="88" spans="1:45" s="63" customFormat="1" ht="30" customHeight="1" x14ac:dyDescent="0.25">
      <c r="A88" s="64" t="s">
        <v>280</v>
      </c>
      <c r="B88" s="64">
        <v>339030</v>
      </c>
      <c r="C88" s="65">
        <v>50</v>
      </c>
      <c r="D88" s="126"/>
      <c r="E88" s="65" t="s">
        <v>258</v>
      </c>
      <c r="F88" s="65" t="s">
        <v>259</v>
      </c>
      <c r="G88" s="109">
        <v>0</v>
      </c>
      <c r="H88" s="109">
        <v>0</v>
      </c>
      <c r="I88" s="108" t="s">
        <v>460</v>
      </c>
      <c r="J88" s="66">
        <v>44559</v>
      </c>
      <c r="K88" s="57">
        <f t="shared" si="0"/>
        <v>135</v>
      </c>
      <c r="L88" s="108" t="s">
        <v>213</v>
      </c>
      <c r="M88" s="108" t="s">
        <v>93</v>
      </c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</row>
    <row r="89" spans="1:45" s="54" customFormat="1" ht="30" customHeight="1" x14ac:dyDescent="0.25">
      <c r="A89" s="64"/>
      <c r="B89" s="64"/>
      <c r="C89" s="65">
        <v>67</v>
      </c>
      <c r="D89" s="108" t="s">
        <v>359</v>
      </c>
      <c r="E89" s="108" t="s">
        <v>360</v>
      </c>
      <c r="F89" s="55" t="s">
        <v>405</v>
      </c>
      <c r="G89" s="109">
        <v>0</v>
      </c>
      <c r="H89" s="109">
        <v>0</v>
      </c>
      <c r="I89" s="108" t="s">
        <v>459</v>
      </c>
      <c r="J89" s="66">
        <v>44659</v>
      </c>
      <c r="K89" s="57">
        <f t="shared" si="0"/>
        <v>63</v>
      </c>
      <c r="L89" s="108" t="s">
        <v>517</v>
      </c>
      <c r="M89" s="108" t="s">
        <v>456</v>
      </c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95"/>
    </row>
    <row r="90" spans="1:45" s="27" customFormat="1" ht="30" customHeight="1" x14ac:dyDescent="0.25">
      <c r="A90" s="64"/>
      <c r="B90" s="64"/>
      <c r="C90" s="65">
        <v>7</v>
      </c>
      <c r="D90" s="108" t="s">
        <v>420</v>
      </c>
      <c r="E90" s="108" t="s">
        <v>421</v>
      </c>
      <c r="F90" s="55" t="s">
        <v>405</v>
      </c>
      <c r="G90" s="109">
        <v>0</v>
      </c>
      <c r="H90" s="109">
        <v>0</v>
      </c>
      <c r="I90" s="108" t="s">
        <v>459</v>
      </c>
      <c r="J90" s="66">
        <v>44687</v>
      </c>
      <c r="K90" s="57">
        <f t="shared" si="0"/>
        <v>43</v>
      </c>
      <c r="L90" s="108" t="s">
        <v>517</v>
      </c>
      <c r="M90" s="108" t="s">
        <v>456</v>
      </c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95"/>
    </row>
    <row r="91" spans="1:45" s="27" customFormat="1" ht="30" customHeight="1" x14ac:dyDescent="0.25">
      <c r="A91" s="108" t="s">
        <v>338</v>
      </c>
      <c r="B91" s="108">
        <v>449052</v>
      </c>
      <c r="C91" s="108">
        <v>32</v>
      </c>
      <c r="D91" s="108" t="s">
        <v>334</v>
      </c>
      <c r="E91" s="108" t="s">
        <v>335</v>
      </c>
      <c r="F91" s="108" t="s">
        <v>336</v>
      </c>
      <c r="G91" s="109">
        <v>0</v>
      </c>
      <c r="H91" s="109">
        <v>0</v>
      </c>
      <c r="I91" s="108" t="s">
        <v>152</v>
      </c>
      <c r="J91" s="23">
        <v>44525</v>
      </c>
      <c r="K91" s="57">
        <f t="shared" si="0"/>
        <v>159</v>
      </c>
      <c r="L91" s="108" t="s">
        <v>337</v>
      </c>
      <c r="M91" s="108" t="s">
        <v>93</v>
      </c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95"/>
    </row>
    <row r="92" spans="1:45" s="36" customFormat="1" ht="30" customHeight="1" x14ac:dyDescent="0.25">
      <c r="A92" s="108" t="s">
        <v>339</v>
      </c>
      <c r="B92" s="108">
        <v>339039</v>
      </c>
      <c r="C92" s="67">
        <v>2</v>
      </c>
      <c r="D92" s="108" t="s">
        <v>340</v>
      </c>
      <c r="E92" s="108" t="s">
        <v>341</v>
      </c>
      <c r="F92" s="108" t="s">
        <v>243</v>
      </c>
      <c r="G92" s="109">
        <v>432114.36</v>
      </c>
      <c r="H92" s="109">
        <v>0</v>
      </c>
      <c r="I92" s="108" t="s">
        <v>458</v>
      </c>
      <c r="J92" s="23">
        <v>44746</v>
      </c>
      <c r="K92" s="57">
        <f t="shared" si="0"/>
        <v>2</v>
      </c>
      <c r="L92" s="108" t="s">
        <v>573</v>
      </c>
      <c r="M92" s="108" t="s">
        <v>454</v>
      </c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95"/>
    </row>
    <row r="93" spans="1:45" s="36" customFormat="1" ht="30" customHeight="1" x14ac:dyDescent="0.25">
      <c r="A93" s="108"/>
      <c r="B93" s="108"/>
      <c r="C93" s="67">
        <v>1</v>
      </c>
      <c r="D93" s="108" t="s">
        <v>346</v>
      </c>
      <c r="E93" s="108" t="s">
        <v>296</v>
      </c>
      <c r="F93" s="108" t="s">
        <v>97</v>
      </c>
      <c r="G93" s="109">
        <v>0</v>
      </c>
      <c r="H93" s="109">
        <v>0</v>
      </c>
      <c r="I93" s="108" t="s">
        <v>152</v>
      </c>
      <c r="J93" s="23">
        <v>44719</v>
      </c>
      <c r="K93" s="57">
        <f t="shared" si="0"/>
        <v>21</v>
      </c>
      <c r="L93" s="112" t="s">
        <v>549</v>
      </c>
      <c r="M93" s="108" t="s">
        <v>454</v>
      </c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95"/>
    </row>
    <row r="94" spans="1:45" s="36" customFormat="1" ht="30" customHeight="1" x14ac:dyDescent="0.25">
      <c r="A94" s="108"/>
      <c r="B94" s="108"/>
      <c r="C94" s="67">
        <v>287</v>
      </c>
      <c r="D94" s="65" t="s">
        <v>425</v>
      </c>
      <c r="E94" s="108" t="s">
        <v>426</v>
      </c>
      <c r="F94" s="55" t="s">
        <v>405</v>
      </c>
      <c r="G94" s="109">
        <v>0</v>
      </c>
      <c r="H94" s="109">
        <v>0</v>
      </c>
      <c r="I94" s="108" t="s">
        <v>459</v>
      </c>
      <c r="J94" s="23">
        <v>44671</v>
      </c>
      <c r="K94" s="57">
        <f t="shared" si="0"/>
        <v>55</v>
      </c>
      <c r="L94" s="108" t="s">
        <v>488</v>
      </c>
      <c r="M94" s="108" t="s">
        <v>456</v>
      </c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95"/>
    </row>
    <row r="95" spans="1:45" s="36" customFormat="1" ht="30" customHeight="1" x14ac:dyDescent="0.25">
      <c r="A95" s="108"/>
      <c r="B95" s="108"/>
      <c r="C95" s="67">
        <v>52</v>
      </c>
      <c r="D95" s="65" t="s">
        <v>427</v>
      </c>
      <c r="E95" s="108" t="s">
        <v>428</v>
      </c>
      <c r="F95" s="55" t="s">
        <v>405</v>
      </c>
      <c r="G95" s="109">
        <v>0</v>
      </c>
      <c r="H95" s="109">
        <v>0</v>
      </c>
      <c r="I95" s="108" t="s">
        <v>459</v>
      </c>
      <c r="J95" s="23">
        <v>44719</v>
      </c>
      <c r="K95" s="57">
        <f t="shared" si="0"/>
        <v>21</v>
      </c>
      <c r="L95" s="108" t="s">
        <v>517</v>
      </c>
      <c r="M95" s="108" t="s">
        <v>456</v>
      </c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95"/>
    </row>
    <row r="96" spans="1:45" s="36" customFormat="1" ht="30" customHeight="1" x14ac:dyDescent="0.25">
      <c r="A96" s="108" t="s">
        <v>482</v>
      </c>
      <c r="B96" s="108">
        <v>339039</v>
      </c>
      <c r="C96" s="67">
        <v>3</v>
      </c>
      <c r="D96" s="65" t="s">
        <v>433</v>
      </c>
      <c r="E96" s="108" t="s">
        <v>434</v>
      </c>
      <c r="F96" s="108" t="s">
        <v>435</v>
      </c>
      <c r="G96" s="109">
        <v>1625124.5</v>
      </c>
      <c r="H96" s="109">
        <v>0</v>
      </c>
      <c r="I96" s="108" t="s">
        <v>458</v>
      </c>
      <c r="J96" s="23">
        <v>44747</v>
      </c>
      <c r="K96" s="57">
        <f t="shared" si="0"/>
        <v>1</v>
      </c>
      <c r="L96" s="108" t="s">
        <v>535</v>
      </c>
      <c r="M96" s="108" t="s">
        <v>454</v>
      </c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95"/>
    </row>
    <row r="97" spans="1:45" s="36" customFormat="1" ht="30" customHeight="1" x14ac:dyDescent="0.25">
      <c r="A97" s="108" t="s">
        <v>154</v>
      </c>
      <c r="B97" s="108">
        <v>339030</v>
      </c>
      <c r="C97" s="108">
        <v>7</v>
      </c>
      <c r="D97" s="108" t="s">
        <v>155</v>
      </c>
      <c r="E97" s="108" t="s">
        <v>156</v>
      </c>
      <c r="F97" s="108" t="s">
        <v>157</v>
      </c>
      <c r="G97" s="109">
        <v>91963.19</v>
      </c>
      <c r="H97" s="109">
        <v>0</v>
      </c>
      <c r="I97" s="108" t="s">
        <v>152</v>
      </c>
      <c r="J97" s="23">
        <v>44400</v>
      </c>
      <c r="K97" s="57">
        <f t="shared" ref="K97:K122" si="1">NETWORKDAYS(J97,$O$2)</f>
        <v>248</v>
      </c>
      <c r="L97" s="108" t="s">
        <v>574</v>
      </c>
      <c r="M97" s="108" t="s">
        <v>418</v>
      </c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95"/>
    </row>
    <row r="98" spans="1:45" s="36" customFormat="1" ht="30" customHeight="1" x14ac:dyDescent="0.25">
      <c r="A98" s="108" t="s">
        <v>159</v>
      </c>
      <c r="B98" s="108">
        <v>339040</v>
      </c>
      <c r="C98" s="108">
        <v>1</v>
      </c>
      <c r="D98" s="108" t="s">
        <v>160</v>
      </c>
      <c r="E98" s="108" t="s">
        <v>161</v>
      </c>
      <c r="F98" s="108" t="s">
        <v>58</v>
      </c>
      <c r="G98" s="109" t="s">
        <v>138</v>
      </c>
      <c r="H98" s="109">
        <v>0</v>
      </c>
      <c r="I98" s="108" t="s">
        <v>152</v>
      </c>
      <c r="J98" s="23">
        <v>44274</v>
      </c>
      <c r="K98" s="57">
        <f t="shared" si="1"/>
        <v>338</v>
      </c>
      <c r="L98" s="108" t="s">
        <v>575</v>
      </c>
      <c r="M98" s="108" t="s">
        <v>418</v>
      </c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95"/>
    </row>
    <row r="99" spans="1:45" s="36" customFormat="1" ht="30" customHeight="1" x14ac:dyDescent="0.25">
      <c r="A99" s="108" t="s">
        <v>162</v>
      </c>
      <c r="B99" s="108">
        <v>339039</v>
      </c>
      <c r="C99" s="108">
        <v>1</v>
      </c>
      <c r="D99" s="108" t="s">
        <v>163</v>
      </c>
      <c r="E99" s="108" t="s">
        <v>164</v>
      </c>
      <c r="F99" s="108" t="s">
        <v>157</v>
      </c>
      <c r="G99" s="109">
        <v>274521.59999999998</v>
      </c>
      <c r="H99" s="109">
        <v>0</v>
      </c>
      <c r="I99" s="108" t="s">
        <v>152</v>
      </c>
      <c r="J99" s="23">
        <v>44371</v>
      </c>
      <c r="K99" s="57">
        <f t="shared" si="1"/>
        <v>269</v>
      </c>
      <c r="L99" s="108" t="s">
        <v>576</v>
      </c>
      <c r="M99" s="108" t="s">
        <v>418</v>
      </c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95"/>
    </row>
    <row r="100" spans="1:45" s="27" customFormat="1" ht="30" customHeight="1" x14ac:dyDescent="0.25">
      <c r="A100" s="80" t="s">
        <v>313</v>
      </c>
      <c r="B100" s="108">
        <v>339040</v>
      </c>
      <c r="C100" s="80">
        <v>1</v>
      </c>
      <c r="D100" s="80" t="s">
        <v>314</v>
      </c>
      <c r="E100" s="80" t="s">
        <v>315</v>
      </c>
      <c r="F100" s="80" t="s">
        <v>58</v>
      </c>
      <c r="G100" s="81">
        <v>0</v>
      </c>
      <c r="H100" s="81">
        <v>0</v>
      </c>
      <c r="I100" s="108" t="s">
        <v>460</v>
      </c>
      <c r="J100" s="23">
        <v>44655</v>
      </c>
      <c r="K100" s="57">
        <f t="shared" si="1"/>
        <v>67</v>
      </c>
      <c r="L100" s="108" t="s">
        <v>213</v>
      </c>
      <c r="M100" s="108" t="s">
        <v>454</v>
      </c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95"/>
    </row>
    <row r="101" spans="1:45" s="27" customFormat="1" ht="30" customHeight="1" x14ac:dyDescent="0.25">
      <c r="A101" s="80" t="s">
        <v>442</v>
      </c>
      <c r="B101" s="108">
        <v>339039</v>
      </c>
      <c r="C101" s="108">
        <v>2</v>
      </c>
      <c r="D101" s="108" t="s">
        <v>394</v>
      </c>
      <c r="E101" s="108" t="s">
        <v>396</v>
      </c>
      <c r="F101" s="108" t="s">
        <v>397</v>
      </c>
      <c r="G101" s="81">
        <v>82900</v>
      </c>
      <c r="H101" s="81">
        <v>0</v>
      </c>
      <c r="I101" s="108" t="s">
        <v>458</v>
      </c>
      <c r="J101" s="23">
        <v>44706</v>
      </c>
      <c r="K101" s="57">
        <f t="shared" si="1"/>
        <v>30</v>
      </c>
      <c r="L101" s="108" t="s">
        <v>535</v>
      </c>
      <c r="M101" s="108" t="s">
        <v>418</v>
      </c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95"/>
    </row>
    <row r="102" spans="1:45" s="32" customFormat="1" ht="30" customHeight="1" x14ac:dyDescent="0.25">
      <c r="A102" s="108" t="s">
        <v>246</v>
      </c>
      <c r="B102" s="108">
        <v>339039</v>
      </c>
      <c r="C102" s="108">
        <v>10</v>
      </c>
      <c r="D102" s="108" t="s">
        <v>245</v>
      </c>
      <c r="E102" s="108" t="s">
        <v>244</v>
      </c>
      <c r="F102" s="108" t="s">
        <v>243</v>
      </c>
      <c r="G102" s="109">
        <v>929938.98</v>
      </c>
      <c r="H102" s="109">
        <v>0</v>
      </c>
      <c r="I102" s="108" t="s">
        <v>460</v>
      </c>
      <c r="J102" s="23">
        <v>44736</v>
      </c>
      <c r="K102" s="57">
        <f t="shared" si="1"/>
        <v>8</v>
      </c>
      <c r="L102" s="108" t="s">
        <v>213</v>
      </c>
      <c r="M102" s="108" t="s">
        <v>454</v>
      </c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95"/>
    </row>
    <row r="103" spans="1:45" s="36" customFormat="1" ht="30" customHeight="1" x14ac:dyDescent="0.25">
      <c r="A103" s="108"/>
      <c r="B103" s="108"/>
      <c r="C103" s="108">
        <v>58</v>
      </c>
      <c r="D103" s="108" t="s">
        <v>398</v>
      </c>
      <c r="E103" s="108" t="s">
        <v>399</v>
      </c>
      <c r="F103" s="108" t="s">
        <v>405</v>
      </c>
      <c r="G103" s="109">
        <v>0</v>
      </c>
      <c r="H103" s="109">
        <v>0</v>
      </c>
      <c r="I103" s="108" t="s">
        <v>459</v>
      </c>
      <c r="J103" s="23">
        <v>44693</v>
      </c>
      <c r="K103" s="57">
        <f t="shared" si="1"/>
        <v>39</v>
      </c>
      <c r="L103" s="108" t="s">
        <v>361</v>
      </c>
      <c r="M103" s="108" t="s">
        <v>456</v>
      </c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95"/>
    </row>
    <row r="104" spans="1:45" s="36" customFormat="1" ht="30" customHeight="1" x14ac:dyDescent="0.25">
      <c r="A104" s="108"/>
      <c r="B104" s="108"/>
      <c r="C104" s="108">
        <v>132</v>
      </c>
      <c r="D104" s="108" t="s">
        <v>403</v>
      </c>
      <c r="E104" s="108" t="s">
        <v>404</v>
      </c>
      <c r="F104" s="55" t="s">
        <v>405</v>
      </c>
      <c r="G104" s="109">
        <v>0</v>
      </c>
      <c r="H104" s="109">
        <v>0</v>
      </c>
      <c r="I104" s="108" t="s">
        <v>459</v>
      </c>
      <c r="J104" s="23">
        <v>44670</v>
      </c>
      <c r="K104" s="57">
        <f t="shared" si="1"/>
        <v>56</v>
      </c>
      <c r="L104" s="108" t="s">
        <v>361</v>
      </c>
      <c r="M104" s="108" t="s">
        <v>456</v>
      </c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95"/>
    </row>
    <row r="105" spans="1:45" s="36" customFormat="1" ht="30" customHeight="1" x14ac:dyDescent="0.25">
      <c r="A105" s="108"/>
      <c r="B105" s="108"/>
      <c r="C105" s="108">
        <v>27</v>
      </c>
      <c r="D105" s="108" t="s">
        <v>436</v>
      </c>
      <c r="E105" s="108" t="s">
        <v>437</v>
      </c>
      <c r="F105" s="55" t="s">
        <v>405</v>
      </c>
      <c r="G105" s="109">
        <v>0</v>
      </c>
      <c r="H105" s="109">
        <v>0</v>
      </c>
      <c r="I105" s="108" t="s">
        <v>459</v>
      </c>
      <c r="J105" s="23">
        <v>44677</v>
      </c>
      <c r="K105" s="57">
        <f t="shared" si="1"/>
        <v>51</v>
      </c>
      <c r="L105" s="108" t="s">
        <v>517</v>
      </c>
      <c r="M105" s="108" t="s">
        <v>456</v>
      </c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95"/>
    </row>
    <row r="106" spans="1:45" s="36" customFormat="1" ht="30" customHeight="1" x14ac:dyDescent="0.25">
      <c r="A106" s="108" t="s">
        <v>508</v>
      </c>
      <c r="B106" s="108">
        <v>449052</v>
      </c>
      <c r="C106" s="108">
        <v>14</v>
      </c>
      <c r="D106" s="124" t="s">
        <v>406</v>
      </c>
      <c r="E106" s="124" t="s">
        <v>407</v>
      </c>
      <c r="F106" s="124" t="s">
        <v>405</v>
      </c>
      <c r="G106" s="134">
        <v>816713</v>
      </c>
      <c r="H106" s="134">
        <v>0</v>
      </c>
      <c r="I106" s="108" t="s">
        <v>460</v>
      </c>
      <c r="J106" s="23">
        <v>44697</v>
      </c>
      <c r="K106" s="57">
        <f t="shared" si="1"/>
        <v>37</v>
      </c>
      <c r="L106" s="108" t="s">
        <v>213</v>
      </c>
      <c r="M106" s="108" t="s">
        <v>454</v>
      </c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95"/>
    </row>
    <row r="107" spans="1:45" s="36" customFormat="1" ht="30" customHeight="1" x14ac:dyDescent="0.25">
      <c r="A107" s="108" t="s">
        <v>509</v>
      </c>
      <c r="B107" s="108">
        <v>449052</v>
      </c>
      <c r="C107" s="108">
        <v>1</v>
      </c>
      <c r="D107" s="125"/>
      <c r="E107" s="125"/>
      <c r="F107" s="125"/>
      <c r="G107" s="135"/>
      <c r="H107" s="135"/>
      <c r="I107" s="108" t="s">
        <v>460</v>
      </c>
      <c r="J107" s="23">
        <v>44697</v>
      </c>
      <c r="K107" s="57">
        <f t="shared" si="1"/>
        <v>37</v>
      </c>
      <c r="L107" s="108" t="s">
        <v>213</v>
      </c>
      <c r="M107" s="108" t="s">
        <v>454</v>
      </c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95"/>
    </row>
    <row r="108" spans="1:45" s="36" customFormat="1" ht="30" customHeight="1" x14ac:dyDescent="0.25">
      <c r="A108" s="108" t="s">
        <v>510</v>
      </c>
      <c r="B108" s="108">
        <v>449052</v>
      </c>
      <c r="C108" s="108">
        <v>3</v>
      </c>
      <c r="D108" s="125"/>
      <c r="E108" s="125"/>
      <c r="F108" s="125"/>
      <c r="G108" s="135"/>
      <c r="H108" s="135"/>
      <c r="I108" s="108" t="s">
        <v>460</v>
      </c>
      <c r="J108" s="23">
        <v>44697</v>
      </c>
      <c r="K108" s="57">
        <f t="shared" si="1"/>
        <v>37</v>
      </c>
      <c r="L108" s="108" t="s">
        <v>213</v>
      </c>
      <c r="M108" s="108" t="s">
        <v>454</v>
      </c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95"/>
    </row>
    <row r="109" spans="1:45" s="36" customFormat="1" ht="30" customHeight="1" x14ac:dyDescent="0.25">
      <c r="A109" s="108" t="s">
        <v>511</v>
      </c>
      <c r="B109" s="108">
        <v>339030</v>
      </c>
      <c r="C109" s="108">
        <v>1</v>
      </c>
      <c r="D109" s="125"/>
      <c r="E109" s="125"/>
      <c r="F109" s="125"/>
      <c r="G109" s="135"/>
      <c r="H109" s="135"/>
      <c r="I109" s="108" t="s">
        <v>460</v>
      </c>
      <c r="J109" s="23">
        <v>44697</v>
      </c>
      <c r="K109" s="57">
        <f t="shared" si="1"/>
        <v>37</v>
      </c>
      <c r="L109" s="108" t="s">
        <v>213</v>
      </c>
      <c r="M109" s="108" t="s">
        <v>454</v>
      </c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95"/>
    </row>
    <row r="110" spans="1:45" s="36" customFormat="1" ht="30" customHeight="1" x14ac:dyDescent="0.25">
      <c r="A110" s="108" t="s">
        <v>512</v>
      </c>
      <c r="B110" s="108">
        <v>449052</v>
      </c>
      <c r="C110" s="108">
        <v>1</v>
      </c>
      <c r="D110" s="125"/>
      <c r="E110" s="125"/>
      <c r="F110" s="125"/>
      <c r="G110" s="135"/>
      <c r="H110" s="135"/>
      <c r="I110" s="108" t="s">
        <v>460</v>
      </c>
      <c r="J110" s="23">
        <v>44697</v>
      </c>
      <c r="K110" s="57">
        <f t="shared" si="1"/>
        <v>37</v>
      </c>
      <c r="L110" s="108" t="s">
        <v>213</v>
      </c>
      <c r="M110" s="108" t="s">
        <v>454</v>
      </c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95"/>
    </row>
    <row r="111" spans="1:45" s="36" customFormat="1" ht="30" customHeight="1" x14ac:dyDescent="0.25">
      <c r="A111" s="108" t="s">
        <v>513</v>
      </c>
      <c r="B111" s="108">
        <v>449052</v>
      </c>
      <c r="C111" s="108">
        <v>3</v>
      </c>
      <c r="D111" s="125"/>
      <c r="E111" s="125"/>
      <c r="F111" s="125"/>
      <c r="G111" s="135"/>
      <c r="H111" s="135"/>
      <c r="I111" s="108" t="s">
        <v>460</v>
      </c>
      <c r="J111" s="23">
        <v>44697</v>
      </c>
      <c r="K111" s="57">
        <f t="shared" si="1"/>
        <v>37</v>
      </c>
      <c r="L111" s="108" t="s">
        <v>213</v>
      </c>
      <c r="M111" s="108" t="s">
        <v>454</v>
      </c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95"/>
    </row>
    <row r="112" spans="1:45" s="36" customFormat="1" ht="30" customHeight="1" x14ac:dyDescent="0.25">
      <c r="A112" s="108" t="s">
        <v>514</v>
      </c>
      <c r="B112" s="108">
        <v>449052</v>
      </c>
      <c r="C112" s="108">
        <v>8</v>
      </c>
      <c r="D112" s="125"/>
      <c r="E112" s="125"/>
      <c r="F112" s="125"/>
      <c r="G112" s="135"/>
      <c r="H112" s="135"/>
      <c r="I112" s="108" t="s">
        <v>460</v>
      </c>
      <c r="J112" s="23">
        <v>44697</v>
      </c>
      <c r="K112" s="57">
        <f t="shared" si="1"/>
        <v>37</v>
      </c>
      <c r="L112" s="108" t="s">
        <v>213</v>
      </c>
      <c r="M112" s="108" t="s">
        <v>454</v>
      </c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95"/>
    </row>
    <row r="113" spans="1:45" s="36" customFormat="1" ht="30" customHeight="1" x14ac:dyDescent="0.25">
      <c r="A113" s="108" t="s">
        <v>515</v>
      </c>
      <c r="B113" s="108">
        <v>449052</v>
      </c>
      <c r="C113" s="108">
        <v>1</v>
      </c>
      <c r="D113" s="126"/>
      <c r="E113" s="126"/>
      <c r="F113" s="126"/>
      <c r="G113" s="136"/>
      <c r="H113" s="136"/>
      <c r="I113" s="108" t="s">
        <v>460</v>
      </c>
      <c r="J113" s="23">
        <v>44697</v>
      </c>
      <c r="K113" s="57">
        <f t="shared" si="1"/>
        <v>37</v>
      </c>
      <c r="L113" s="108" t="s">
        <v>213</v>
      </c>
      <c r="M113" s="108" t="s">
        <v>454</v>
      </c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95"/>
    </row>
    <row r="114" spans="1:45" s="36" customFormat="1" ht="30" customHeight="1" x14ac:dyDescent="0.25">
      <c r="A114" s="108"/>
      <c r="B114" s="108"/>
      <c r="C114" s="108">
        <v>78</v>
      </c>
      <c r="D114" s="108" t="s">
        <v>408</v>
      </c>
      <c r="E114" s="108" t="s">
        <v>409</v>
      </c>
      <c r="F114" s="108" t="s">
        <v>405</v>
      </c>
      <c r="G114" s="109">
        <v>0</v>
      </c>
      <c r="H114" s="109">
        <v>0</v>
      </c>
      <c r="I114" s="108" t="s">
        <v>459</v>
      </c>
      <c r="J114" s="23">
        <v>44743</v>
      </c>
      <c r="K114" s="57">
        <f t="shared" si="1"/>
        <v>3</v>
      </c>
      <c r="L114" s="108" t="s">
        <v>569</v>
      </c>
      <c r="M114" s="108" t="s">
        <v>454</v>
      </c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95"/>
    </row>
    <row r="115" spans="1:45" s="36" customFormat="1" ht="30" customHeight="1" x14ac:dyDescent="0.25">
      <c r="A115" s="108"/>
      <c r="B115" s="108"/>
      <c r="C115" s="108">
        <v>73</v>
      </c>
      <c r="D115" s="108" t="s">
        <v>413</v>
      </c>
      <c r="E115" s="108" t="s">
        <v>414</v>
      </c>
      <c r="F115" s="108" t="s">
        <v>405</v>
      </c>
      <c r="G115" s="109">
        <v>0</v>
      </c>
      <c r="H115" s="109">
        <v>0</v>
      </c>
      <c r="I115" s="108" t="s">
        <v>152</v>
      </c>
      <c r="J115" s="23">
        <v>44720</v>
      </c>
      <c r="K115" s="57">
        <f t="shared" si="1"/>
        <v>20</v>
      </c>
      <c r="L115" s="108" t="s">
        <v>518</v>
      </c>
      <c r="M115" s="108" t="s">
        <v>454</v>
      </c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95"/>
    </row>
    <row r="116" spans="1:45" s="36" customFormat="1" ht="30" customHeight="1" x14ac:dyDescent="0.25">
      <c r="A116" s="108" t="s">
        <v>483</v>
      </c>
      <c r="B116" s="108">
        <v>339030</v>
      </c>
      <c r="C116" s="108">
        <v>1</v>
      </c>
      <c r="D116" s="110" t="s">
        <v>461</v>
      </c>
      <c r="E116" s="108" t="s">
        <v>462</v>
      </c>
      <c r="F116" s="108" t="s">
        <v>312</v>
      </c>
      <c r="G116" s="109">
        <v>29000</v>
      </c>
      <c r="H116" s="109">
        <v>0</v>
      </c>
      <c r="I116" s="108" t="s">
        <v>152</v>
      </c>
      <c r="J116" s="23">
        <v>44732</v>
      </c>
      <c r="K116" s="57">
        <f t="shared" si="1"/>
        <v>12</v>
      </c>
      <c r="L116" s="108" t="s">
        <v>579</v>
      </c>
      <c r="M116" s="108" t="s">
        <v>455</v>
      </c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95"/>
    </row>
    <row r="117" spans="1:45" s="36" customFormat="1" ht="30" customHeight="1" x14ac:dyDescent="0.25">
      <c r="A117" s="108" t="s">
        <v>528</v>
      </c>
      <c r="B117" s="108">
        <v>339040</v>
      </c>
      <c r="C117" s="108">
        <v>1</v>
      </c>
      <c r="D117" s="110" t="s">
        <v>463</v>
      </c>
      <c r="E117" s="108" t="s">
        <v>464</v>
      </c>
      <c r="F117" s="108" t="s">
        <v>465</v>
      </c>
      <c r="G117" s="109">
        <v>10000</v>
      </c>
      <c r="H117" s="109">
        <v>0</v>
      </c>
      <c r="I117" s="108" t="s">
        <v>460</v>
      </c>
      <c r="J117" s="23">
        <v>44725</v>
      </c>
      <c r="K117" s="57">
        <f t="shared" si="1"/>
        <v>17</v>
      </c>
      <c r="L117" s="108" t="s">
        <v>213</v>
      </c>
      <c r="M117" s="108" t="s">
        <v>455</v>
      </c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95"/>
    </row>
    <row r="118" spans="1:45" s="36" customFormat="1" ht="30" customHeight="1" x14ac:dyDescent="0.25">
      <c r="A118" s="108" t="s">
        <v>473</v>
      </c>
      <c r="B118" s="108">
        <v>339039</v>
      </c>
      <c r="C118" s="108">
        <v>1</v>
      </c>
      <c r="D118" s="110" t="s">
        <v>476</v>
      </c>
      <c r="E118" s="108" t="s">
        <v>479</v>
      </c>
      <c r="F118" s="108" t="s">
        <v>355</v>
      </c>
      <c r="G118" s="109">
        <v>234910</v>
      </c>
      <c r="H118" s="109">
        <v>234910</v>
      </c>
      <c r="I118" s="108" t="s">
        <v>458</v>
      </c>
      <c r="J118" s="23">
        <v>44743</v>
      </c>
      <c r="K118" s="57">
        <f t="shared" si="1"/>
        <v>3</v>
      </c>
      <c r="L118" s="108" t="s">
        <v>577</v>
      </c>
      <c r="M118" s="108" t="s">
        <v>455</v>
      </c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95"/>
    </row>
    <row r="119" spans="1:45" s="36" customFormat="1" ht="30" customHeight="1" x14ac:dyDescent="0.25">
      <c r="A119" s="108" t="s">
        <v>475</v>
      </c>
      <c r="B119" s="108">
        <v>339039</v>
      </c>
      <c r="C119" s="108">
        <v>1</v>
      </c>
      <c r="D119" s="110" t="s">
        <v>478</v>
      </c>
      <c r="E119" s="108" t="s">
        <v>481</v>
      </c>
      <c r="F119" s="108" t="s">
        <v>355</v>
      </c>
      <c r="G119" s="109">
        <v>6337891.0099999998</v>
      </c>
      <c r="H119" s="109">
        <v>6337891.0099999998</v>
      </c>
      <c r="I119" s="108" t="s">
        <v>458</v>
      </c>
      <c r="J119" s="23">
        <v>44743</v>
      </c>
      <c r="K119" s="57">
        <f t="shared" si="1"/>
        <v>3</v>
      </c>
      <c r="L119" s="108" t="s">
        <v>590</v>
      </c>
      <c r="M119" s="108" t="s">
        <v>455</v>
      </c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95"/>
    </row>
    <row r="120" spans="1:45" s="36" customFormat="1" ht="30" customHeight="1" x14ac:dyDescent="0.25">
      <c r="A120" s="108"/>
      <c r="B120" s="108"/>
      <c r="C120" s="108">
        <v>18</v>
      </c>
      <c r="D120" s="110" t="s">
        <v>489</v>
      </c>
      <c r="E120" s="108" t="s">
        <v>490</v>
      </c>
      <c r="F120" s="108" t="s">
        <v>405</v>
      </c>
      <c r="G120" s="109">
        <v>0</v>
      </c>
      <c r="H120" s="109">
        <v>0</v>
      </c>
      <c r="I120" s="108" t="s">
        <v>459</v>
      </c>
      <c r="J120" s="23">
        <v>44719</v>
      </c>
      <c r="K120" s="57">
        <f t="shared" si="1"/>
        <v>21</v>
      </c>
      <c r="L120" s="108" t="s">
        <v>517</v>
      </c>
      <c r="M120" s="108" t="s">
        <v>456</v>
      </c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95"/>
    </row>
    <row r="121" spans="1:45" s="36" customFormat="1" ht="30" customHeight="1" x14ac:dyDescent="0.25">
      <c r="A121" s="108"/>
      <c r="B121" s="108"/>
      <c r="C121" s="108">
        <v>5</v>
      </c>
      <c r="D121" s="110" t="s">
        <v>491</v>
      </c>
      <c r="E121" s="108" t="s">
        <v>492</v>
      </c>
      <c r="F121" s="108" t="s">
        <v>493</v>
      </c>
      <c r="G121" s="109">
        <v>0</v>
      </c>
      <c r="H121" s="109">
        <v>0</v>
      </c>
      <c r="I121" s="108" t="s">
        <v>459</v>
      </c>
      <c r="J121" s="23">
        <v>44739</v>
      </c>
      <c r="K121" s="57">
        <f t="shared" si="1"/>
        <v>7</v>
      </c>
      <c r="L121" s="108" t="s">
        <v>517</v>
      </c>
      <c r="M121" s="108" t="s">
        <v>455</v>
      </c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95"/>
    </row>
    <row r="122" spans="1:45" s="36" customFormat="1" ht="30" customHeight="1" x14ac:dyDescent="0.25">
      <c r="A122" s="108"/>
      <c r="B122" s="108">
        <v>339039</v>
      </c>
      <c r="C122" s="108">
        <v>1</v>
      </c>
      <c r="D122" s="110" t="s">
        <v>494</v>
      </c>
      <c r="E122" s="108" t="s">
        <v>495</v>
      </c>
      <c r="F122" s="108" t="s">
        <v>496</v>
      </c>
      <c r="G122" s="109">
        <v>0</v>
      </c>
      <c r="H122" s="109">
        <v>0</v>
      </c>
      <c r="I122" s="108" t="s">
        <v>152</v>
      </c>
      <c r="J122" s="23">
        <v>44747</v>
      </c>
      <c r="K122" s="57">
        <f t="shared" si="1"/>
        <v>1</v>
      </c>
      <c r="L122" s="108" t="s">
        <v>572</v>
      </c>
      <c r="M122" s="108" t="s">
        <v>418</v>
      </c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95"/>
    </row>
    <row r="123" spans="1:45" s="36" customFormat="1" ht="30" customHeight="1" x14ac:dyDescent="0.25">
      <c r="A123" s="108" t="s">
        <v>529</v>
      </c>
      <c r="B123" s="108">
        <v>339039</v>
      </c>
      <c r="C123" s="108">
        <v>1</v>
      </c>
      <c r="D123" s="110" t="s">
        <v>499</v>
      </c>
      <c r="E123" s="108" t="s">
        <v>497</v>
      </c>
      <c r="F123" s="108" t="s">
        <v>498</v>
      </c>
      <c r="G123" s="109">
        <v>2700</v>
      </c>
      <c r="H123" s="109">
        <v>0</v>
      </c>
      <c r="I123" s="108" t="s">
        <v>460</v>
      </c>
      <c r="J123" s="23">
        <v>44720</v>
      </c>
      <c r="K123" s="57">
        <f t="shared" ref="K123:K136" si="2">NETWORKDAYS(J123,$O$2)</f>
        <v>20</v>
      </c>
      <c r="L123" s="108" t="s">
        <v>213</v>
      </c>
      <c r="M123" s="108" t="s">
        <v>455</v>
      </c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95"/>
    </row>
    <row r="124" spans="1:45" s="36" customFormat="1" ht="30" customHeight="1" x14ac:dyDescent="0.25">
      <c r="A124" s="108" t="s">
        <v>516</v>
      </c>
      <c r="B124" s="108">
        <v>339039</v>
      </c>
      <c r="C124" s="108">
        <v>1</v>
      </c>
      <c r="D124" s="110" t="s">
        <v>500</v>
      </c>
      <c r="E124" s="108" t="s">
        <v>501</v>
      </c>
      <c r="F124" s="108" t="s">
        <v>432</v>
      </c>
      <c r="G124" s="109">
        <v>0</v>
      </c>
      <c r="H124" s="109">
        <v>0</v>
      </c>
      <c r="I124" s="108" t="s">
        <v>460</v>
      </c>
      <c r="J124" s="23">
        <v>44727</v>
      </c>
      <c r="K124" s="57">
        <f t="shared" si="2"/>
        <v>15</v>
      </c>
      <c r="L124" s="108" t="s">
        <v>213</v>
      </c>
      <c r="M124" s="108" t="s">
        <v>454</v>
      </c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95"/>
    </row>
    <row r="125" spans="1:45" s="36" customFormat="1" ht="30" customHeight="1" x14ac:dyDescent="0.25">
      <c r="A125" s="108"/>
      <c r="B125" s="108"/>
      <c r="C125" s="108">
        <v>1</v>
      </c>
      <c r="D125" s="110" t="s">
        <v>502</v>
      </c>
      <c r="E125" s="108" t="s">
        <v>503</v>
      </c>
      <c r="F125" s="108" t="s">
        <v>504</v>
      </c>
      <c r="G125" s="109">
        <v>11220</v>
      </c>
      <c r="H125" s="109">
        <v>0</v>
      </c>
      <c r="I125" s="108" t="s">
        <v>460</v>
      </c>
      <c r="J125" s="23">
        <v>44736</v>
      </c>
      <c r="K125" s="57">
        <f t="shared" si="2"/>
        <v>8</v>
      </c>
      <c r="L125" s="108" t="s">
        <v>213</v>
      </c>
      <c r="M125" s="108" t="s">
        <v>455</v>
      </c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95"/>
    </row>
    <row r="126" spans="1:45" s="36" customFormat="1" ht="30" customHeight="1" x14ac:dyDescent="0.25">
      <c r="A126" s="108"/>
      <c r="B126" s="108"/>
      <c r="C126" s="108">
        <v>62</v>
      </c>
      <c r="D126" s="65" t="s">
        <v>519</v>
      </c>
      <c r="E126" s="108" t="s">
        <v>520</v>
      </c>
      <c r="F126" s="108" t="s">
        <v>405</v>
      </c>
      <c r="G126" s="111">
        <v>0</v>
      </c>
      <c r="H126" s="111">
        <v>0</v>
      </c>
      <c r="I126" s="108" t="s">
        <v>459</v>
      </c>
      <c r="J126" s="23">
        <v>44746</v>
      </c>
      <c r="K126" s="57">
        <f t="shared" si="2"/>
        <v>2</v>
      </c>
      <c r="L126" s="108" t="s">
        <v>569</v>
      </c>
      <c r="M126" s="108" t="s">
        <v>456</v>
      </c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95"/>
    </row>
    <row r="127" spans="1:45" s="36" customFormat="1" ht="30" customHeight="1" x14ac:dyDescent="0.25">
      <c r="A127" s="108"/>
      <c r="B127" s="108"/>
      <c r="C127" s="108">
        <v>73</v>
      </c>
      <c r="D127" s="65" t="s">
        <v>521</v>
      </c>
      <c r="E127" s="108" t="s">
        <v>525</v>
      </c>
      <c r="F127" s="108" t="s">
        <v>405</v>
      </c>
      <c r="G127" s="111">
        <v>0</v>
      </c>
      <c r="H127" s="111">
        <v>0</v>
      </c>
      <c r="I127" s="108" t="s">
        <v>459</v>
      </c>
      <c r="J127" s="23">
        <v>44721</v>
      </c>
      <c r="K127" s="57">
        <f t="shared" si="2"/>
        <v>19</v>
      </c>
      <c r="L127" s="108" t="s">
        <v>517</v>
      </c>
      <c r="M127" s="108" t="s">
        <v>456</v>
      </c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95"/>
    </row>
    <row r="128" spans="1:45" s="36" customFormat="1" ht="30" customHeight="1" x14ac:dyDescent="0.25">
      <c r="A128" s="108"/>
      <c r="B128" s="108"/>
      <c r="C128" s="108">
        <v>131</v>
      </c>
      <c r="D128" s="65" t="s">
        <v>522</v>
      </c>
      <c r="E128" s="108" t="s">
        <v>526</v>
      </c>
      <c r="F128" s="108" t="s">
        <v>405</v>
      </c>
      <c r="G128" s="111">
        <v>0</v>
      </c>
      <c r="H128" s="111">
        <v>0</v>
      </c>
      <c r="I128" s="108" t="s">
        <v>459</v>
      </c>
      <c r="J128" s="23">
        <v>44693</v>
      </c>
      <c r="K128" s="57">
        <f t="shared" si="2"/>
        <v>39</v>
      </c>
      <c r="L128" s="108" t="s">
        <v>517</v>
      </c>
      <c r="M128" s="108" t="s">
        <v>456</v>
      </c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95"/>
    </row>
    <row r="129" spans="1:45" s="36" customFormat="1" ht="30" customHeight="1" x14ac:dyDescent="0.25">
      <c r="A129" s="108"/>
      <c r="B129" s="108"/>
      <c r="C129" s="108">
        <v>129</v>
      </c>
      <c r="D129" s="65" t="s">
        <v>523</v>
      </c>
      <c r="E129" s="108" t="s">
        <v>526</v>
      </c>
      <c r="F129" s="108" t="s">
        <v>405</v>
      </c>
      <c r="G129" s="111">
        <v>0</v>
      </c>
      <c r="H129" s="111">
        <v>0</v>
      </c>
      <c r="I129" s="108" t="s">
        <v>459</v>
      </c>
      <c r="J129" s="23">
        <v>44746</v>
      </c>
      <c r="K129" s="57">
        <f t="shared" si="2"/>
        <v>2</v>
      </c>
      <c r="L129" s="108" t="s">
        <v>570</v>
      </c>
      <c r="M129" s="108" t="s">
        <v>456</v>
      </c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95"/>
    </row>
    <row r="130" spans="1:45" s="36" customFormat="1" ht="30" customHeight="1" x14ac:dyDescent="0.25">
      <c r="A130" s="108"/>
      <c r="B130" s="108"/>
      <c r="C130" s="108">
        <v>191</v>
      </c>
      <c r="D130" s="65" t="s">
        <v>524</v>
      </c>
      <c r="E130" s="108" t="s">
        <v>527</v>
      </c>
      <c r="F130" s="108" t="s">
        <v>405</v>
      </c>
      <c r="G130" s="111">
        <v>0</v>
      </c>
      <c r="H130" s="111">
        <v>0</v>
      </c>
      <c r="I130" s="108" t="s">
        <v>459</v>
      </c>
      <c r="J130" s="23">
        <v>44693</v>
      </c>
      <c r="K130" s="57">
        <f t="shared" si="2"/>
        <v>39</v>
      </c>
      <c r="L130" s="108" t="s">
        <v>517</v>
      </c>
      <c r="M130" s="108" t="s">
        <v>456</v>
      </c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95"/>
    </row>
    <row r="131" spans="1:45" s="36" customFormat="1" ht="30" customHeight="1" x14ac:dyDescent="0.25">
      <c r="A131" s="108"/>
      <c r="B131" s="108">
        <v>339039</v>
      </c>
      <c r="C131" s="108">
        <v>1</v>
      </c>
      <c r="D131" s="108" t="s">
        <v>531</v>
      </c>
      <c r="E131" s="108" t="s">
        <v>530</v>
      </c>
      <c r="F131" s="108" t="s">
        <v>504</v>
      </c>
      <c r="G131" s="111">
        <v>0</v>
      </c>
      <c r="H131" s="111">
        <v>0</v>
      </c>
      <c r="I131" s="108" t="s">
        <v>460</v>
      </c>
      <c r="J131" s="23">
        <v>44740</v>
      </c>
      <c r="K131" s="57">
        <f t="shared" si="2"/>
        <v>6</v>
      </c>
      <c r="L131" s="108" t="s">
        <v>532</v>
      </c>
      <c r="M131" s="108" t="s">
        <v>455</v>
      </c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95"/>
    </row>
    <row r="132" spans="1:45" s="36" customFormat="1" ht="30" customHeight="1" x14ac:dyDescent="0.25">
      <c r="A132" s="108" t="s">
        <v>540</v>
      </c>
      <c r="B132" s="108">
        <v>339039</v>
      </c>
      <c r="C132" s="108">
        <v>1</v>
      </c>
      <c r="D132" s="108" t="s">
        <v>541</v>
      </c>
      <c r="E132" s="108" t="s">
        <v>542</v>
      </c>
      <c r="F132" s="108" t="s">
        <v>471</v>
      </c>
      <c r="G132" s="111">
        <v>1269000</v>
      </c>
      <c r="H132" s="111">
        <v>1269000</v>
      </c>
      <c r="I132" s="108" t="s">
        <v>152</v>
      </c>
      <c r="J132" s="23">
        <v>44733</v>
      </c>
      <c r="K132" s="57">
        <f t="shared" si="2"/>
        <v>11</v>
      </c>
      <c r="L132" s="108" t="s">
        <v>578</v>
      </c>
      <c r="M132" s="108" t="s">
        <v>455</v>
      </c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95"/>
    </row>
    <row r="133" spans="1:45" s="36" customFormat="1" ht="30" customHeight="1" x14ac:dyDescent="0.25">
      <c r="A133" s="108" t="s">
        <v>543</v>
      </c>
      <c r="B133" s="108">
        <v>339039</v>
      </c>
      <c r="C133" s="108">
        <v>1</v>
      </c>
      <c r="D133" s="108" t="s">
        <v>544</v>
      </c>
      <c r="E133" s="108" t="s">
        <v>545</v>
      </c>
      <c r="F133" s="108" t="s">
        <v>326</v>
      </c>
      <c r="G133" s="111">
        <v>455806.6</v>
      </c>
      <c r="H133" s="111">
        <v>455806.6</v>
      </c>
      <c r="I133" s="108" t="s">
        <v>458</v>
      </c>
      <c r="J133" s="23">
        <v>44743</v>
      </c>
      <c r="K133" s="57">
        <f t="shared" si="2"/>
        <v>3</v>
      </c>
      <c r="L133" s="108" t="s">
        <v>572</v>
      </c>
      <c r="M133" s="108" t="s">
        <v>455</v>
      </c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95"/>
    </row>
    <row r="134" spans="1:45" s="36" customFormat="1" ht="30" customHeight="1" x14ac:dyDescent="0.25">
      <c r="A134" s="108" t="s">
        <v>546</v>
      </c>
      <c r="B134" s="108">
        <v>339039</v>
      </c>
      <c r="C134" s="108">
        <v>1</v>
      </c>
      <c r="D134" s="108" t="s">
        <v>548</v>
      </c>
      <c r="E134" s="108" t="s">
        <v>547</v>
      </c>
      <c r="F134" s="108" t="s">
        <v>326</v>
      </c>
      <c r="G134" s="111">
        <v>1000000</v>
      </c>
      <c r="H134" s="111">
        <v>0</v>
      </c>
      <c r="I134" s="108" t="s">
        <v>458</v>
      </c>
      <c r="J134" s="23">
        <v>44740</v>
      </c>
      <c r="K134" s="57">
        <f t="shared" si="2"/>
        <v>6</v>
      </c>
      <c r="L134" s="108" t="s">
        <v>583</v>
      </c>
      <c r="M134" s="108" t="s">
        <v>455</v>
      </c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95"/>
    </row>
    <row r="135" spans="1:45" s="36" customFormat="1" ht="30" customHeight="1" x14ac:dyDescent="0.25">
      <c r="A135" s="108" t="s">
        <v>581</v>
      </c>
      <c r="B135" s="108">
        <v>339039</v>
      </c>
      <c r="C135" s="108">
        <v>1</v>
      </c>
      <c r="D135" s="108" t="s">
        <v>580</v>
      </c>
      <c r="E135" s="108" t="s">
        <v>582</v>
      </c>
      <c r="F135" s="108" t="s">
        <v>355</v>
      </c>
      <c r="G135" s="109">
        <v>363118.28</v>
      </c>
      <c r="H135" s="109">
        <v>363118.28</v>
      </c>
      <c r="I135" s="108" t="s">
        <v>458</v>
      </c>
      <c r="J135" s="23">
        <v>44742</v>
      </c>
      <c r="K135" s="57">
        <f t="shared" si="2"/>
        <v>4</v>
      </c>
      <c r="L135" s="108" t="s">
        <v>583</v>
      </c>
      <c r="M135" s="108" t="s">
        <v>455</v>
      </c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95"/>
    </row>
    <row r="136" spans="1:45" s="36" customFormat="1" ht="30" customHeight="1" x14ac:dyDescent="0.25">
      <c r="A136" s="108" t="s">
        <v>585</v>
      </c>
      <c r="B136" s="108">
        <v>449052</v>
      </c>
      <c r="C136" s="108">
        <v>1</v>
      </c>
      <c r="D136" s="108" t="s">
        <v>584</v>
      </c>
      <c r="E136" s="108" t="s">
        <v>586</v>
      </c>
      <c r="F136" s="108" t="s">
        <v>329</v>
      </c>
      <c r="G136" s="109">
        <v>617500</v>
      </c>
      <c r="H136" s="109">
        <v>0</v>
      </c>
      <c r="I136" s="108" t="s">
        <v>458</v>
      </c>
      <c r="J136" s="23">
        <v>44739</v>
      </c>
      <c r="K136" s="57">
        <f t="shared" si="2"/>
        <v>7</v>
      </c>
      <c r="L136" s="108" t="s">
        <v>587</v>
      </c>
      <c r="M136" s="108" t="s">
        <v>454</v>
      </c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95"/>
    </row>
    <row r="137" spans="1:45" ht="30" customHeight="1" x14ac:dyDescent="0.25">
      <c r="A137" s="60" t="s">
        <v>451</v>
      </c>
      <c r="B137" s="100" t="s">
        <v>551</v>
      </c>
      <c r="C137" s="34" t="s">
        <v>205</v>
      </c>
      <c r="D137" s="100" t="s">
        <v>551</v>
      </c>
      <c r="E137" s="34" t="s">
        <v>206</v>
      </c>
      <c r="F137" s="100" t="s">
        <v>551</v>
      </c>
      <c r="G137" s="141"/>
      <c r="H137" s="142"/>
      <c r="I137" s="142"/>
      <c r="J137" s="142"/>
      <c r="K137" s="142"/>
      <c r="L137" s="142"/>
      <c r="M137" s="143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95"/>
    </row>
    <row r="138" spans="1:45" ht="30" customHeight="1" x14ac:dyDescent="0.25">
      <c r="A138" s="62">
        <f>COUNTA(A2:A136)</f>
        <v>113</v>
      </c>
      <c r="B138" s="101">
        <f>A138/A138</f>
        <v>1</v>
      </c>
      <c r="C138" s="62">
        <f>SUM(C2:C136)</f>
        <v>2344</v>
      </c>
      <c r="D138" s="103">
        <f>C138/C138</f>
        <v>1</v>
      </c>
      <c r="E138" s="35">
        <f>COUNTA(D2:D136)</f>
        <v>90</v>
      </c>
      <c r="F138" s="103">
        <f>E138/E138</f>
        <v>1</v>
      </c>
      <c r="G138" s="144"/>
      <c r="H138" s="145"/>
      <c r="I138" s="145"/>
      <c r="J138" s="145"/>
      <c r="K138" s="145"/>
      <c r="L138" s="145"/>
      <c r="M138" s="14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95"/>
    </row>
    <row r="139" spans="1:45" ht="30" customHeight="1" x14ac:dyDescent="0.25">
      <c r="A139" s="60" t="s">
        <v>199</v>
      </c>
      <c r="B139" s="100" t="s">
        <v>551</v>
      </c>
      <c r="C139" s="34" t="s">
        <v>201</v>
      </c>
      <c r="D139" s="100" t="s">
        <v>551</v>
      </c>
      <c r="E139" s="34" t="s">
        <v>204</v>
      </c>
      <c r="F139" s="100" t="s">
        <v>551</v>
      </c>
      <c r="G139" s="144"/>
      <c r="H139" s="145"/>
      <c r="I139" s="145"/>
      <c r="J139" s="145"/>
      <c r="K139" s="145"/>
      <c r="L139" s="145"/>
      <c r="M139" s="14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95"/>
    </row>
    <row r="140" spans="1:45" ht="30" customHeight="1" x14ac:dyDescent="0.25">
      <c r="A140" s="62">
        <f>A138-A142-A144</f>
        <v>50</v>
      </c>
      <c r="B140" s="102">
        <f>A140/A138</f>
        <v>0.44247787610619471</v>
      </c>
      <c r="C140" s="62">
        <f>C138-C142-C144</f>
        <v>1938</v>
      </c>
      <c r="D140" s="104">
        <f>C140/C138</f>
        <v>0.82679180887372017</v>
      </c>
      <c r="E140" s="62">
        <f>E138-E142-E144</f>
        <v>45</v>
      </c>
      <c r="F140" s="104">
        <f>E140/E138</f>
        <v>0.5</v>
      </c>
      <c r="G140" s="144"/>
      <c r="H140" s="145"/>
      <c r="I140" s="145"/>
      <c r="J140" s="145"/>
      <c r="K140" s="145"/>
      <c r="L140" s="145"/>
      <c r="M140" s="14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95"/>
    </row>
    <row r="141" spans="1:45" ht="30" customHeight="1" x14ac:dyDescent="0.25">
      <c r="A141" s="60" t="s">
        <v>200</v>
      </c>
      <c r="B141" s="100" t="s">
        <v>551</v>
      </c>
      <c r="C141" s="34" t="s">
        <v>202</v>
      </c>
      <c r="D141" s="100" t="s">
        <v>551</v>
      </c>
      <c r="E141" s="34" t="s">
        <v>203</v>
      </c>
      <c r="F141" s="100" t="s">
        <v>551</v>
      </c>
      <c r="G141" s="144"/>
      <c r="H141" s="145"/>
      <c r="I141" s="145"/>
      <c r="J141" s="145"/>
      <c r="K141" s="145"/>
      <c r="L141" s="145"/>
      <c r="M141" s="14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95"/>
    </row>
    <row r="142" spans="1:45" ht="30" customHeight="1" x14ac:dyDescent="0.25">
      <c r="A142" s="61">
        <f>COUNTA(A4:A64)</f>
        <v>61</v>
      </c>
      <c r="B142" s="102">
        <f>A142/A138</f>
        <v>0.53982300884955747</v>
      </c>
      <c r="C142" s="35">
        <f>SUM(C4:C64)</f>
        <v>404</v>
      </c>
      <c r="D142" s="104">
        <f>C142/C138</f>
        <v>0.17235494880546076</v>
      </c>
      <c r="E142" s="35">
        <f>COUNTA(D4:D64)</f>
        <v>43</v>
      </c>
      <c r="F142" s="104">
        <f>E142/E138</f>
        <v>0.4777777777777778</v>
      </c>
      <c r="G142" s="144"/>
      <c r="H142" s="145"/>
      <c r="I142" s="145"/>
      <c r="J142" s="145"/>
      <c r="K142" s="145"/>
      <c r="L142" s="145"/>
      <c r="M142" s="14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95"/>
    </row>
    <row r="143" spans="1:45" ht="30" customHeight="1" x14ac:dyDescent="0.25">
      <c r="A143" s="60" t="s">
        <v>297</v>
      </c>
      <c r="B143" s="100" t="s">
        <v>551</v>
      </c>
      <c r="C143" s="34" t="s">
        <v>298</v>
      </c>
      <c r="D143" s="100" t="s">
        <v>551</v>
      </c>
      <c r="E143" s="34" t="s">
        <v>299</v>
      </c>
      <c r="F143" s="100" t="s">
        <v>551</v>
      </c>
      <c r="G143" s="144"/>
      <c r="H143" s="145"/>
      <c r="I143" s="145"/>
      <c r="J143" s="145"/>
      <c r="K143" s="145"/>
      <c r="L143" s="145"/>
      <c r="M143" s="14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95"/>
    </row>
    <row r="144" spans="1:45" ht="30" customHeight="1" x14ac:dyDescent="0.25">
      <c r="A144" s="61">
        <f>COUNTA(A2:A3)</f>
        <v>2</v>
      </c>
      <c r="B144" s="102">
        <f>A144/A138</f>
        <v>1.7699115044247787E-2</v>
      </c>
      <c r="C144" s="35">
        <f>SUM(C2:C3)</f>
        <v>2</v>
      </c>
      <c r="D144" s="104">
        <f>C144/C138</f>
        <v>8.5324232081911264E-4</v>
      </c>
      <c r="E144" s="35">
        <f>COUNTA(D2:D3)</f>
        <v>2</v>
      </c>
      <c r="F144" s="104">
        <f>E144/E138</f>
        <v>2.2222222222222223E-2</v>
      </c>
      <c r="G144" s="147"/>
      <c r="H144" s="148"/>
      <c r="I144" s="148"/>
      <c r="J144" s="148"/>
      <c r="K144" s="148"/>
      <c r="L144" s="148"/>
      <c r="M144" s="149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95"/>
    </row>
    <row r="145" spans="1:45" ht="30" customHeight="1" x14ac:dyDescent="0.25">
      <c r="A145" s="6"/>
      <c r="B145" s="6"/>
      <c r="C145" s="6"/>
      <c r="D145" s="6"/>
      <c r="E145" s="6"/>
      <c r="F145" s="6"/>
      <c r="G145" s="10"/>
      <c r="H145" s="10"/>
      <c r="I145" s="6"/>
      <c r="J145" s="6"/>
      <c r="K145" s="9"/>
      <c r="L145" s="6"/>
      <c r="M145" s="6"/>
      <c r="N145" s="6"/>
      <c r="O145" s="6"/>
      <c r="P145" s="13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</row>
    <row r="146" spans="1:45" ht="30" customHeight="1" x14ac:dyDescent="0.25">
      <c r="A146" s="6"/>
      <c r="B146" s="6"/>
      <c r="C146" s="6"/>
      <c r="D146" s="6"/>
      <c r="E146" s="6"/>
      <c r="F146" s="6"/>
      <c r="G146" s="10"/>
      <c r="H146" s="10"/>
      <c r="I146" s="6"/>
      <c r="J146" s="6"/>
      <c r="K146" s="9"/>
      <c r="L146" s="6"/>
      <c r="M146" s="6"/>
      <c r="N146" s="6"/>
      <c r="O146" s="6"/>
      <c r="P146" s="13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</row>
    <row r="147" spans="1:45" ht="30" customHeight="1" x14ac:dyDescent="0.25">
      <c r="A147" s="6"/>
      <c r="B147" s="6"/>
      <c r="C147" s="6"/>
      <c r="D147" s="6"/>
      <c r="E147" s="6"/>
      <c r="F147" s="6"/>
      <c r="G147" s="10"/>
      <c r="H147" s="10"/>
      <c r="I147" s="6"/>
      <c r="J147" s="6"/>
      <c r="K147" s="9"/>
      <c r="L147" s="6"/>
      <c r="M147" s="6"/>
      <c r="N147" s="6"/>
      <c r="O147" s="6"/>
      <c r="P147" s="13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</row>
    <row r="148" spans="1:45" ht="30" customHeight="1" x14ac:dyDescent="0.25">
      <c r="A148" s="6"/>
      <c r="B148" s="6"/>
      <c r="C148" s="6"/>
      <c r="D148" s="6"/>
      <c r="E148" s="6"/>
      <c r="F148" s="6"/>
      <c r="G148" s="10"/>
      <c r="H148" s="10"/>
      <c r="I148" s="6"/>
      <c r="J148" s="6"/>
      <c r="K148" s="9"/>
      <c r="L148" s="6"/>
      <c r="M148" s="6"/>
      <c r="N148" s="6"/>
      <c r="O148" s="6"/>
      <c r="P148" s="13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</row>
    <row r="149" spans="1:45" ht="30" customHeight="1" x14ac:dyDescent="0.25">
      <c r="A149" s="6"/>
      <c r="B149" s="6"/>
      <c r="C149" s="6"/>
      <c r="D149" s="6"/>
      <c r="E149" s="6"/>
      <c r="F149" s="6"/>
      <c r="G149" s="10"/>
      <c r="H149" s="10"/>
      <c r="I149" s="6"/>
      <c r="J149" s="6"/>
      <c r="K149" s="9"/>
      <c r="L149" s="6"/>
      <c r="M149" s="6"/>
      <c r="N149" s="6"/>
      <c r="O149" s="6"/>
      <c r="P149" s="38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11"/>
      <c r="AO149" s="11"/>
      <c r="AP149" s="11"/>
      <c r="AQ149" s="11"/>
      <c r="AR149" s="11"/>
      <c r="AS149" s="11"/>
    </row>
    <row r="150" spans="1:45" ht="30" customHeight="1" x14ac:dyDescent="0.25">
      <c r="A150" s="6"/>
      <c r="B150" s="6"/>
      <c r="C150" s="6"/>
      <c r="D150" s="6"/>
      <c r="E150" s="6"/>
      <c r="F150" s="6"/>
      <c r="G150" s="10"/>
      <c r="H150" s="10"/>
      <c r="I150" s="6"/>
      <c r="J150" s="6"/>
      <c r="K150" s="9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13"/>
      <c r="AO150" s="11"/>
      <c r="AP150" s="11"/>
      <c r="AQ150" s="11"/>
      <c r="AR150" s="11"/>
      <c r="AS150" s="11"/>
    </row>
    <row r="151" spans="1:45" ht="30" customHeight="1" x14ac:dyDescent="0.25">
      <c r="A151" s="6"/>
      <c r="B151" s="6"/>
      <c r="C151" s="6"/>
      <c r="D151" s="6"/>
      <c r="E151" s="6"/>
      <c r="F151" s="6"/>
      <c r="G151" s="10"/>
      <c r="H151" s="10"/>
      <c r="I151" s="6"/>
      <c r="J151" s="6"/>
      <c r="K151" s="9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13"/>
      <c r="AO151" s="11"/>
      <c r="AP151" s="11"/>
      <c r="AQ151" s="11"/>
      <c r="AR151" s="11"/>
      <c r="AS151" s="11"/>
    </row>
    <row r="152" spans="1:45" ht="30" customHeight="1" x14ac:dyDescent="0.25">
      <c r="A152" s="6"/>
      <c r="B152" s="6"/>
      <c r="C152" s="6"/>
      <c r="D152" s="6"/>
      <c r="E152" s="6"/>
      <c r="F152" s="6"/>
      <c r="G152" s="10"/>
      <c r="H152" s="10"/>
      <c r="I152" s="6"/>
      <c r="J152" s="6"/>
      <c r="K152" s="9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13"/>
      <c r="AO152" s="11"/>
      <c r="AP152" s="11"/>
      <c r="AQ152" s="11"/>
      <c r="AR152" s="11"/>
      <c r="AS152" s="11"/>
    </row>
    <row r="153" spans="1:45" ht="30" customHeight="1" x14ac:dyDescent="0.25">
      <c r="A153" s="6"/>
      <c r="B153" s="6"/>
      <c r="C153" s="6"/>
      <c r="D153" s="6"/>
      <c r="E153" s="6"/>
      <c r="F153" s="6"/>
      <c r="G153" s="10"/>
      <c r="H153" s="10"/>
      <c r="I153" s="6"/>
      <c r="J153" s="6"/>
      <c r="K153" s="9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13"/>
      <c r="AO153" s="11"/>
      <c r="AP153" s="11"/>
      <c r="AQ153" s="11"/>
      <c r="AR153" s="11"/>
      <c r="AS153" s="11"/>
    </row>
    <row r="154" spans="1:45" ht="30" customHeight="1" x14ac:dyDescent="0.25">
      <c r="A154" s="6"/>
      <c r="B154" s="6"/>
      <c r="C154" s="6"/>
      <c r="D154" s="6"/>
      <c r="E154" s="6"/>
      <c r="F154" s="6"/>
      <c r="G154" s="10"/>
      <c r="H154" s="10"/>
      <c r="I154" s="6"/>
      <c r="J154" s="6"/>
      <c r="K154" s="9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13"/>
      <c r="AO154" s="11"/>
      <c r="AP154" s="11"/>
      <c r="AQ154" s="11"/>
      <c r="AR154" s="11"/>
      <c r="AS154" s="11"/>
    </row>
    <row r="155" spans="1:45" ht="30" customHeight="1" x14ac:dyDescent="0.25">
      <c r="A155" s="6"/>
      <c r="B155" s="6"/>
      <c r="C155" s="6"/>
      <c r="D155" s="6"/>
      <c r="E155" s="6"/>
      <c r="F155" s="6"/>
      <c r="G155" s="10"/>
      <c r="H155" s="10"/>
      <c r="I155" s="6"/>
      <c r="J155" s="6"/>
      <c r="K155" s="9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13"/>
      <c r="AO155" s="11"/>
      <c r="AP155" s="11"/>
      <c r="AQ155" s="11"/>
      <c r="AR155" s="11"/>
      <c r="AS155" s="11"/>
    </row>
    <row r="156" spans="1:45" ht="30" customHeight="1" x14ac:dyDescent="0.25">
      <c r="A156" s="6"/>
      <c r="B156" s="6"/>
      <c r="C156" s="6"/>
      <c r="D156" s="6"/>
      <c r="E156" s="6"/>
      <c r="F156" s="6"/>
      <c r="G156" s="10"/>
      <c r="H156" s="10"/>
      <c r="I156" s="6"/>
      <c r="J156" s="6"/>
      <c r="K156" s="9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13"/>
      <c r="AO156" s="11"/>
      <c r="AP156" s="11"/>
      <c r="AQ156" s="11"/>
      <c r="AR156" s="11"/>
      <c r="AS156" s="11"/>
    </row>
    <row r="157" spans="1:45" ht="30" customHeight="1" x14ac:dyDescent="0.25">
      <c r="A157" s="6"/>
      <c r="B157" s="6"/>
      <c r="C157" s="6"/>
      <c r="D157" s="6"/>
      <c r="E157" s="6"/>
      <c r="F157" s="6"/>
      <c r="G157" s="10"/>
      <c r="H157" s="10"/>
      <c r="I157" s="6"/>
      <c r="J157" s="6"/>
      <c r="K157" s="9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13"/>
      <c r="AO157" s="11"/>
      <c r="AP157" s="11"/>
      <c r="AQ157" s="11"/>
      <c r="AR157" s="11"/>
      <c r="AS157" s="11"/>
    </row>
    <row r="158" spans="1:45" ht="30" customHeight="1" x14ac:dyDescent="0.25">
      <c r="A158" s="6"/>
      <c r="B158" s="6"/>
      <c r="C158" s="6"/>
      <c r="D158" s="6"/>
      <c r="E158" s="6"/>
      <c r="F158" s="6"/>
      <c r="G158" s="10"/>
      <c r="H158" s="10"/>
      <c r="I158" s="6"/>
      <c r="J158" s="6"/>
      <c r="K158" s="9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13"/>
      <c r="AO158" s="11"/>
      <c r="AP158" s="11"/>
      <c r="AQ158" s="11"/>
      <c r="AR158" s="11"/>
      <c r="AS158" s="11"/>
    </row>
    <row r="159" spans="1:45" ht="30" customHeight="1" x14ac:dyDescent="0.25">
      <c r="A159" s="6"/>
      <c r="B159" s="6"/>
      <c r="C159" s="6"/>
      <c r="D159" s="6"/>
      <c r="E159" s="6"/>
      <c r="F159" s="6"/>
      <c r="G159" s="10"/>
      <c r="H159" s="10"/>
      <c r="I159" s="6"/>
      <c r="J159" s="6"/>
      <c r="K159" s="9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13"/>
      <c r="AO159" s="11"/>
      <c r="AP159" s="11"/>
      <c r="AQ159" s="11"/>
      <c r="AR159" s="11"/>
      <c r="AS159" s="11"/>
    </row>
    <row r="160" spans="1:45" ht="30" customHeight="1" x14ac:dyDescent="0.25">
      <c r="A160" s="6"/>
      <c r="B160" s="6"/>
      <c r="C160" s="6"/>
      <c r="D160" s="6"/>
      <c r="E160" s="6"/>
      <c r="F160" s="6"/>
      <c r="G160" s="10"/>
      <c r="H160" s="10"/>
      <c r="I160" s="6"/>
      <c r="J160" s="6"/>
      <c r="K160" s="9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13"/>
      <c r="AO160" s="11"/>
      <c r="AP160" s="11"/>
      <c r="AQ160" s="11"/>
      <c r="AR160" s="11"/>
      <c r="AS160" s="11"/>
    </row>
    <row r="161" spans="1:45" ht="30" customHeight="1" x14ac:dyDescent="0.25">
      <c r="A161" s="6"/>
      <c r="B161" s="6"/>
      <c r="C161" s="6"/>
      <c r="D161" s="6"/>
      <c r="E161" s="6"/>
      <c r="F161" s="6"/>
      <c r="G161" s="10"/>
      <c r="H161" s="10"/>
      <c r="I161" s="6"/>
      <c r="J161" s="6"/>
      <c r="K161" s="9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13"/>
      <c r="AO161" s="11"/>
      <c r="AP161" s="11"/>
      <c r="AQ161" s="11"/>
      <c r="AR161" s="11"/>
      <c r="AS161" s="11"/>
    </row>
    <row r="162" spans="1:45" ht="30" customHeight="1" x14ac:dyDescent="0.25">
      <c r="A162" s="6"/>
      <c r="B162" s="6"/>
      <c r="C162" s="6"/>
      <c r="D162" s="6"/>
      <c r="E162" s="6"/>
      <c r="F162" s="6"/>
      <c r="G162" s="10"/>
      <c r="H162" s="10"/>
      <c r="I162" s="6"/>
      <c r="J162" s="6"/>
      <c r="K162" s="9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13"/>
      <c r="AO162" s="11"/>
      <c r="AP162" s="11"/>
      <c r="AQ162" s="11"/>
      <c r="AR162" s="11"/>
      <c r="AS162" s="11"/>
    </row>
    <row r="163" spans="1:45" ht="30" customHeight="1" x14ac:dyDescent="0.25">
      <c r="A163" s="6"/>
      <c r="B163" s="6"/>
      <c r="C163" s="6"/>
      <c r="D163" s="6"/>
      <c r="E163" s="6"/>
      <c r="F163" s="6"/>
      <c r="G163" s="10"/>
      <c r="H163" s="10"/>
      <c r="I163" s="6"/>
      <c r="J163" s="6"/>
      <c r="K163" s="9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13"/>
      <c r="AO163" s="11"/>
      <c r="AP163" s="11"/>
      <c r="AQ163" s="11"/>
      <c r="AR163" s="11"/>
      <c r="AS163" s="11"/>
    </row>
    <row r="164" spans="1:45" ht="30" customHeight="1" x14ac:dyDescent="0.25">
      <c r="A164" s="6"/>
      <c r="B164" s="6"/>
      <c r="C164" s="6"/>
      <c r="D164" s="6"/>
      <c r="E164" s="6"/>
      <c r="F164" s="6"/>
      <c r="G164" s="10"/>
      <c r="H164" s="10"/>
      <c r="I164" s="6"/>
      <c r="J164" s="6"/>
      <c r="K164" s="9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13"/>
      <c r="AO164" s="11"/>
      <c r="AP164" s="11"/>
      <c r="AQ164" s="11"/>
      <c r="AR164" s="11"/>
      <c r="AS164" s="11"/>
    </row>
    <row r="165" spans="1:45" ht="30" customHeight="1" x14ac:dyDescent="0.25">
      <c r="A165" s="6"/>
      <c r="B165" s="6"/>
      <c r="C165" s="6"/>
      <c r="D165" s="6"/>
      <c r="E165" s="6"/>
      <c r="F165" s="6"/>
      <c r="G165" s="10"/>
      <c r="H165" s="10"/>
      <c r="I165" s="6"/>
      <c r="J165" s="6"/>
      <c r="K165" s="9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13"/>
      <c r="AO165" s="11"/>
      <c r="AP165" s="11"/>
      <c r="AQ165" s="11"/>
      <c r="AR165" s="11"/>
      <c r="AS165" s="11"/>
    </row>
    <row r="166" spans="1:45" ht="30" customHeight="1" x14ac:dyDescent="0.25">
      <c r="A166" s="6"/>
      <c r="B166" s="6"/>
      <c r="C166" s="6"/>
      <c r="D166" s="6"/>
      <c r="E166" s="6"/>
      <c r="F166" s="6"/>
      <c r="G166" s="10"/>
      <c r="H166" s="10"/>
      <c r="I166" s="6"/>
      <c r="J166" s="6"/>
      <c r="K166" s="9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13"/>
      <c r="AO166" s="11"/>
      <c r="AP166" s="11"/>
      <c r="AQ166" s="11"/>
      <c r="AR166" s="11"/>
      <c r="AS166" s="11"/>
    </row>
    <row r="167" spans="1:45" ht="30" customHeight="1" x14ac:dyDescent="0.25">
      <c r="A167" s="6"/>
      <c r="B167" s="6"/>
      <c r="C167" s="6"/>
      <c r="D167" s="6"/>
      <c r="E167" s="6"/>
      <c r="F167" s="6"/>
      <c r="G167" s="10"/>
      <c r="H167" s="10"/>
      <c r="I167" s="6"/>
      <c r="J167" s="6"/>
      <c r="K167" s="9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13"/>
      <c r="AO167" s="11"/>
      <c r="AP167" s="11"/>
      <c r="AQ167" s="11"/>
      <c r="AR167" s="11"/>
      <c r="AS167" s="11"/>
    </row>
    <row r="168" spans="1:45" ht="30" customHeight="1" x14ac:dyDescent="0.25">
      <c r="A168" s="6"/>
      <c r="B168" s="6"/>
      <c r="C168" s="6"/>
      <c r="D168" s="6"/>
      <c r="E168" s="6"/>
      <c r="F168" s="6"/>
      <c r="G168" s="10"/>
      <c r="H168" s="10"/>
      <c r="I168" s="6"/>
      <c r="J168" s="6"/>
      <c r="K168" s="9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13"/>
      <c r="AO168" s="11"/>
      <c r="AP168" s="11"/>
      <c r="AQ168" s="11"/>
      <c r="AR168" s="11"/>
      <c r="AS168" s="11"/>
    </row>
    <row r="169" spans="1:45" ht="30" customHeight="1" x14ac:dyDescent="0.25">
      <c r="A169" s="6"/>
      <c r="B169" s="6"/>
      <c r="C169" s="6"/>
      <c r="D169" s="6"/>
      <c r="E169" s="6"/>
      <c r="F169" s="6"/>
      <c r="G169" s="10"/>
      <c r="H169" s="10"/>
      <c r="I169" s="6"/>
      <c r="J169" s="6"/>
      <c r="K169" s="9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13"/>
      <c r="AO169" s="11"/>
      <c r="AP169" s="11"/>
      <c r="AQ169" s="11"/>
      <c r="AR169" s="11"/>
      <c r="AS169" s="11"/>
    </row>
    <row r="170" spans="1:45" ht="30" customHeight="1" x14ac:dyDescent="0.25">
      <c r="A170" s="6"/>
      <c r="B170" s="6"/>
      <c r="C170" s="6"/>
      <c r="D170" s="6"/>
      <c r="E170" s="6"/>
      <c r="F170" s="6"/>
      <c r="G170" s="10"/>
      <c r="H170" s="10"/>
      <c r="I170" s="6"/>
      <c r="J170" s="6"/>
      <c r="K170" s="9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13"/>
      <c r="AO170" s="11"/>
      <c r="AP170" s="11"/>
      <c r="AQ170" s="11"/>
      <c r="AR170" s="11"/>
      <c r="AS170" s="11"/>
    </row>
    <row r="171" spans="1:45" ht="30" customHeight="1" x14ac:dyDescent="0.25">
      <c r="A171" s="6"/>
      <c r="B171" s="6"/>
      <c r="C171" s="6"/>
      <c r="D171" s="6"/>
      <c r="E171" s="6"/>
      <c r="F171" s="6"/>
      <c r="G171" s="10"/>
      <c r="H171" s="10"/>
      <c r="I171" s="6"/>
      <c r="J171" s="6"/>
      <c r="K171" s="9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13"/>
      <c r="AO171" s="11"/>
      <c r="AP171" s="11"/>
      <c r="AQ171" s="11"/>
      <c r="AR171" s="11"/>
      <c r="AS171" s="11"/>
    </row>
    <row r="172" spans="1:45" ht="30" customHeight="1" x14ac:dyDescent="0.25">
      <c r="A172" s="6"/>
      <c r="B172" s="6"/>
      <c r="C172" s="6"/>
      <c r="D172" s="6"/>
      <c r="E172" s="6"/>
      <c r="F172" s="6"/>
      <c r="G172" s="10"/>
      <c r="H172" s="10"/>
      <c r="I172" s="6"/>
      <c r="J172" s="6"/>
      <c r="K172" s="9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13"/>
      <c r="AO172" s="11"/>
      <c r="AP172" s="11"/>
      <c r="AQ172" s="11"/>
      <c r="AR172" s="11"/>
      <c r="AS172" s="11"/>
    </row>
    <row r="173" spans="1:45" ht="30" customHeight="1" x14ac:dyDescent="0.25">
      <c r="A173" s="6"/>
      <c r="B173" s="6"/>
      <c r="C173" s="6"/>
      <c r="D173" s="6"/>
      <c r="E173" s="6"/>
      <c r="F173" s="6"/>
      <c r="G173" s="10"/>
      <c r="H173" s="10"/>
      <c r="I173" s="6"/>
      <c r="J173" s="6"/>
      <c r="K173" s="9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13"/>
      <c r="AO173" s="11"/>
      <c r="AP173" s="11"/>
      <c r="AQ173" s="11"/>
      <c r="AR173" s="11"/>
      <c r="AS173" s="11"/>
    </row>
    <row r="174" spans="1:45" ht="30" customHeight="1" x14ac:dyDescent="0.25">
      <c r="A174" s="6"/>
      <c r="B174" s="6"/>
      <c r="C174" s="6"/>
      <c r="D174" s="6"/>
      <c r="E174" s="6"/>
      <c r="F174" s="6"/>
      <c r="G174" s="10"/>
      <c r="H174" s="10"/>
      <c r="I174" s="6"/>
      <c r="J174" s="6"/>
      <c r="K174" s="9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13"/>
      <c r="AO174" s="11"/>
      <c r="AP174" s="11"/>
      <c r="AQ174" s="11"/>
      <c r="AR174" s="11"/>
      <c r="AS174" s="11"/>
    </row>
    <row r="175" spans="1:45" ht="30" customHeight="1" x14ac:dyDescent="0.25">
      <c r="A175" s="6"/>
      <c r="B175" s="6"/>
      <c r="C175" s="6"/>
      <c r="D175" s="6"/>
      <c r="E175" s="6"/>
      <c r="F175" s="6"/>
      <c r="G175" s="10"/>
      <c r="H175" s="10"/>
      <c r="I175" s="6"/>
      <c r="J175" s="6"/>
      <c r="K175" s="9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13"/>
      <c r="AO175" s="11"/>
      <c r="AP175" s="11"/>
      <c r="AQ175" s="11"/>
      <c r="AR175" s="11"/>
      <c r="AS175" s="11"/>
    </row>
    <row r="176" spans="1:45" ht="30" customHeight="1" x14ac:dyDescent="0.25">
      <c r="A176" s="6"/>
      <c r="B176" s="6"/>
      <c r="C176" s="6"/>
      <c r="D176" s="6"/>
      <c r="E176" s="6"/>
      <c r="F176" s="6"/>
      <c r="G176" s="10"/>
      <c r="H176" s="10"/>
      <c r="I176" s="6"/>
      <c r="J176" s="6"/>
      <c r="K176" s="9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13"/>
      <c r="AO176" s="11"/>
      <c r="AP176" s="11"/>
      <c r="AQ176" s="11"/>
      <c r="AR176" s="11"/>
      <c r="AS176" s="11"/>
    </row>
    <row r="177" spans="1:45" ht="30" customHeight="1" x14ac:dyDescent="0.25">
      <c r="A177" s="6"/>
      <c r="B177" s="6"/>
      <c r="C177" s="6"/>
      <c r="D177" s="6"/>
      <c r="E177" s="6"/>
      <c r="F177" s="6"/>
      <c r="G177" s="10"/>
      <c r="H177" s="10"/>
      <c r="I177" s="6"/>
      <c r="J177" s="6"/>
      <c r="K177" s="9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13"/>
      <c r="AO177" s="11"/>
      <c r="AP177" s="11"/>
      <c r="AQ177" s="11"/>
      <c r="AR177" s="11"/>
      <c r="AS177" s="11"/>
    </row>
    <row r="178" spans="1:45" ht="30" customHeight="1" x14ac:dyDescent="0.25">
      <c r="A178" s="6"/>
      <c r="B178" s="6"/>
      <c r="C178" s="6"/>
      <c r="D178" s="6"/>
      <c r="E178" s="6"/>
      <c r="F178" s="6"/>
      <c r="G178" s="10"/>
      <c r="H178" s="10"/>
      <c r="I178" s="6"/>
      <c r="J178" s="6"/>
      <c r="K178" s="9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13"/>
      <c r="AO178" s="11"/>
      <c r="AP178" s="11"/>
      <c r="AQ178" s="11"/>
      <c r="AR178" s="11"/>
      <c r="AS178" s="11"/>
    </row>
    <row r="179" spans="1:45" ht="30" customHeight="1" x14ac:dyDescent="0.25">
      <c r="A179" s="6"/>
      <c r="B179" s="6"/>
      <c r="C179" s="6"/>
      <c r="D179" s="6"/>
      <c r="E179" s="6"/>
      <c r="F179" s="6"/>
      <c r="G179" s="10"/>
      <c r="H179" s="10"/>
      <c r="I179" s="6"/>
      <c r="J179" s="6"/>
      <c r="K179" s="9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13"/>
      <c r="AO179" s="11"/>
      <c r="AP179" s="11"/>
      <c r="AQ179" s="11"/>
      <c r="AR179" s="11"/>
      <c r="AS179" s="11"/>
    </row>
    <row r="180" spans="1:45" ht="30" customHeight="1" x14ac:dyDescent="0.25">
      <c r="A180" s="6"/>
      <c r="B180" s="6"/>
      <c r="C180" s="6"/>
      <c r="D180" s="6"/>
      <c r="E180" s="6"/>
      <c r="F180" s="6"/>
      <c r="G180" s="10"/>
      <c r="H180" s="10"/>
      <c r="I180" s="6"/>
      <c r="J180" s="6"/>
      <c r="K180" s="9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13"/>
      <c r="AO180" s="11"/>
      <c r="AP180" s="11"/>
      <c r="AQ180" s="11"/>
      <c r="AR180" s="11"/>
      <c r="AS180" s="11"/>
    </row>
    <row r="181" spans="1:45" ht="30" customHeight="1" x14ac:dyDescent="0.25">
      <c r="A181" s="6"/>
      <c r="B181" s="6"/>
      <c r="C181" s="6"/>
      <c r="D181" s="6"/>
      <c r="E181" s="6"/>
      <c r="F181" s="6"/>
      <c r="G181" s="10"/>
      <c r="H181" s="10"/>
      <c r="I181" s="6"/>
      <c r="J181" s="6"/>
      <c r="K181" s="9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13"/>
      <c r="AO181" s="11"/>
      <c r="AP181" s="11"/>
      <c r="AQ181" s="11"/>
      <c r="AR181" s="11"/>
      <c r="AS181" s="11"/>
    </row>
    <row r="182" spans="1:45" ht="30" customHeight="1" x14ac:dyDescent="0.25">
      <c r="A182" s="6"/>
      <c r="B182" s="6"/>
      <c r="C182" s="6"/>
      <c r="D182" s="6"/>
      <c r="E182" s="6"/>
      <c r="F182" s="6"/>
      <c r="G182" s="10"/>
      <c r="H182" s="10"/>
      <c r="I182" s="6"/>
      <c r="J182" s="6"/>
      <c r="K182" s="9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13"/>
      <c r="AO182" s="11"/>
      <c r="AP182" s="11"/>
      <c r="AQ182" s="11"/>
      <c r="AR182" s="11"/>
      <c r="AS182" s="11"/>
    </row>
    <row r="183" spans="1:45" ht="30" customHeight="1" x14ac:dyDescent="0.25">
      <c r="A183" s="6"/>
      <c r="B183" s="6"/>
      <c r="C183" s="6"/>
      <c r="D183" s="6"/>
      <c r="E183" s="6"/>
      <c r="F183" s="6"/>
      <c r="G183" s="10"/>
      <c r="H183" s="10"/>
      <c r="I183" s="6"/>
      <c r="J183" s="6"/>
      <c r="K183" s="9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13"/>
      <c r="AO183" s="11"/>
      <c r="AP183" s="11"/>
      <c r="AQ183" s="11"/>
      <c r="AR183" s="11"/>
      <c r="AS183" s="11"/>
    </row>
    <row r="184" spans="1:45" ht="30" customHeight="1" x14ac:dyDescent="0.25">
      <c r="A184" s="6"/>
      <c r="B184" s="6"/>
      <c r="C184" s="6"/>
      <c r="D184" s="6"/>
      <c r="E184" s="6"/>
      <c r="F184" s="6"/>
      <c r="G184" s="10"/>
      <c r="H184" s="10"/>
      <c r="I184" s="6"/>
      <c r="J184" s="6"/>
      <c r="K184" s="9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13"/>
      <c r="AO184" s="11"/>
      <c r="AP184" s="11"/>
      <c r="AQ184" s="11"/>
      <c r="AR184" s="11"/>
      <c r="AS184" s="11"/>
    </row>
    <row r="185" spans="1:45" ht="30" customHeight="1" x14ac:dyDescent="0.25">
      <c r="A185" s="6"/>
      <c r="B185" s="6"/>
      <c r="C185" s="6"/>
      <c r="D185" s="6"/>
      <c r="E185" s="6"/>
      <c r="F185" s="6"/>
      <c r="G185" s="10"/>
      <c r="H185" s="10"/>
      <c r="I185" s="6"/>
      <c r="J185" s="6"/>
      <c r="K185" s="9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13"/>
      <c r="AO185" s="11"/>
      <c r="AP185" s="11"/>
      <c r="AQ185" s="11"/>
      <c r="AR185" s="11"/>
      <c r="AS185" s="11"/>
    </row>
    <row r="186" spans="1:45" ht="30" customHeight="1" x14ac:dyDescent="0.25">
      <c r="A186" s="6"/>
      <c r="B186" s="6"/>
      <c r="C186" s="6"/>
      <c r="D186" s="6"/>
      <c r="E186" s="6"/>
      <c r="F186" s="6"/>
      <c r="G186" s="10"/>
      <c r="H186" s="10"/>
      <c r="I186" s="6"/>
      <c r="J186" s="6"/>
      <c r="K186" s="9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13"/>
      <c r="AO186" s="11"/>
      <c r="AP186" s="11"/>
      <c r="AQ186" s="11"/>
      <c r="AR186" s="11"/>
      <c r="AS186" s="11"/>
    </row>
    <row r="187" spans="1:45" ht="30" customHeight="1" x14ac:dyDescent="0.25">
      <c r="A187" s="6"/>
      <c r="B187" s="6"/>
      <c r="C187" s="6"/>
      <c r="D187" s="6"/>
      <c r="E187" s="6"/>
      <c r="F187" s="6"/>
      <c r="G187" s="10"/>
      <c r="H187" s="10"/>
      <c r="I187" s="6"/>
      <c r="J187" s="6"/>
      <c r="K187" s="9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13"/>
      <c r="AO187" s="11"/>
      <c r="AP187" s="11"/>
      <c r="AQ187" s="11"/>
      <c r="AR187" s="11"/>
      <c r="AS187" s="11"/>
    </row>
    <row r="188" spans="1:45" ht="30" customHeight="1" x14ac:dyDescent="0.25">
      <c r="A188" s="6"/>
      <c r="B188" s="6"/>
      <c r="C188" s="6"/>
      <c r="D188" s="6"/>
      <c r="E188" s="6"/>
      <c r="F188" s="6"/>
      <c r="G188" s="10"/>
      <c r="H188" s="10"/>
      <c r="I188" s="6"/>
      <c r="J188" s="6"/>
      <c r="K188" s="9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13"/>
      <c r="AO188" s="11"/>
      <c r="AP188" s="11"/>
      <c r="AQ188" s="11"/>
      <c r="AR188" s="11"/>
      <c r="AS188" s="11"/>
    </row>
    <row r="189" spans="1:45" ht="30" customHeight="1" x14ac:dyDescent="0.25">
      <c r="A189" s="6"/>
      <c r="B189" s="6"/>
      <c r="C189" s="6"/>
      <c r="D189" s="6"/>
      <c r="E189" s="6"/>
      <c r="F189" s="6"/>
      <c r="G189" s="10"/>
      <c r="H189" s="10"/>
      <c r="I189" s="6"/>
      <c r="J189" s="6"/>
      <c r="K189" s="9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13"/>
      <c r="AO189" s="11"/>
      <c r="AP189" s="11"/>
      <c r="AQ189" s="11"/>
      <c r="AR189" s="11"/>
      <c r="AS189" s="11"/>
    </row>
    <row r="190" spans="1:45" ht="30" customHeight="1" x14ac:dyDescent="0.25">
      <c r="A190" s="6"/>
      <c r="B190" s="6"/>
      <c r="C190" s="6"/>
      <c r="D190" s="6"/>
      <c r="E190" s="6"/>
      <c r="F190" s="6"/>
      <c r="G190" s="10"/>
      <c r="H190" s="10"/>
      <c r="I190" s="6"/>
      <c r="J190" s="6"/>
      <c r="K190" s="9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13"/>
      <c r="AO190" s="11"/>
      <c r="AP190" s="11"/>
      <c r="AQ190" s="11"/>
      <c r="AR190" s="11"/>
      <c r="AS190" s="11"/>
    </row>
    <row r="191" spans="1:45" ht="30" customHeight="1" x14ac:dyDescent="0.25">
      <c r="A191" s="6"/>
      <c r="B191" s="6"/>
      <c r="C191" s="6"/>
      <c r="D191" s="6"/>
      <c r="E191" s="6"/>
      <c r="F191" s="6"/>
      <c r="G191" s="10"/>
      <c r="H191" s="10"/>
      <c r="I191" s="6"/>
      <c r="J191" s="6"/>
      <c r="K191" s="9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13"/>
      <c r="AO191" s="11"/>
      <c r="AP191" s="11"/>
      <c r="AQ191" s="11"/>
      <c r="AR191" s="11"/>
      <c r="AS191" s="11"/>
    </row>
    <row r="192" spans="1:45" ht="30" customHeight="1" x14ac:dyDescent="0.25">
      <c r="A192" s="6"/>
      <c r="B192" s="6"/>
      <c r="C192" s="6"/>
      <c r="D192" s="6"/>
      <c r="E192" s="6"/>
      <c r="F192" s="6"/>
      <c r="G192" s="10"/>
      <c r="H192" s="10"/>
      <c r="I192" s="6"/>
      <c r="J192" s="6"/>
      <c r="K192" s="9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13"/>
      <c r="AO192" s="11"/>
      <c r="AP192" s="11"/>
      <c r="AQ192" s="11"/>
      <c r="AR192" s="11"/>
      <c r="AS192" s="11"/>
    </row>
    <row r="193" spans="1:45" ht="30" customHeight="1" x14ac:dyDescent="0.25">
      <c r="A193" s="6"/>
      <c r="B193" s="6"/>
      <c r="C193" s="6"/>
      <c r="D193" s="6"/>
      <c r="E193" s="6"/>
      <c r="F193" s="6"/>
      <c r="G193" s="10"/>
      <c r="H193" s="10"/>
      <c r="I193" s="6"/>
      <c r="J193" s="6"/>
      <c r="K193" s="9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13"/>
      <c r="AO193" s="11"/>
      <c r="AP193" s="11"/>
      <c r="AQ193" s="11"/>
      <c r="AR193" s="11"/>
      <c r="AS193" s="11"/>
    </row>
    <row r="194" spans="1:45" ht="30" customHeight="1" x14ac:dyDescent="0.25">
      <c r="A194" s="6"/>
      <c r="B194" s="6"/>
      <c r="C194" s="6"/>
      <c r="D194" s="6"/>
      <c r="E194" s="6"/>
      <c r="F194" s="6"/>
      <c r="G194" s="10"/>
      <c r="H194" s="10"/>
      <c r="I194" s="6"/>
      <c r="J194" s="6"/>
      <c r="K194" s="9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13"/>
      <c r="AO194" s="11"/>
      <c r="AP194" s="11"/>
      <c r="AQ194" s="11"/>
      <c r="AR194" s="11"/>
      <c r="AS194" s="11"/>
    </row>
    <row r="195" spans="1:45" ht="30" customHeight="1" x14ac:dyDescent="0.25">
      <c r="A195" s="6"/>
      <c r="B195" s="6"/>
      <c r="C195" s="6"/>
      <c r="D195" s="6"/>
      <c r="E195" s="6"/>
      <c r="F195" s="6"/>
      <c r="G195" s="10"/>
      <c r="H195" s="10"/>
      <c r="I195" s="6"/>
      <c r="J195" s="6"/>
      <c r="K195" s="9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13"/>
      <c r="AO195" s="11"/>
      <c r="AP195" s="11"/>
      <c r="AQ195" s="11"/>
      <c r="AR195" s="11"/>
      <c r="AS195" s="11"/>
    </row>
    <row r="196" spans="1:45" ht="30" customHeight="1" x14ac:dyDescent="0.25">
      <c r="A196" s="6"/>
      <c r="B196" s="6"/>
      <c r="C196" s="6"/>
      <c r="D196" s="6"/>
      <c r="E196" s="6"/>
      <c r="F196" s="6"/>
      <c r="G196" s="10"/>
      <c r="H196" s="10"/>
      <c r="I196" s="6"/>
      <c r="J196" s="6"/>
      <c r="K196" s="9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13"/>
      <c r="AO196" s="11"/>
      <c r="AP196" s="11"/>
      <c r="AQ196" s="11"/>
      <c r="AR196" s="11"/>
      <c r="AS196" s="11"/>
    </row>
    <row r="197" spans="1:45" ht="30" customHeight="1" x14ac:dyDescent="0.25">
      <c r="A197" s="6"/>
      <c r="B197" s="6"/>
      <c r="C197" s="6"/>
      <c r="D197" s="6"/>
      <c r="E197" s="6"/>
      <c r="F197" s="6"/>
      <c r="G197" s="10"/>
      <c r="H197" s="10"/>
      <c r="I197" s="6"/>
      <c r="J197" s="6"/>
      <c r="K197" s="9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13"/>
      <c r="AO197" s="11"/>
      <c r="AP197" s="11"/>
      <c r="AQ197" s="11"/>
      <c r="AR197" s="11"/>
      <c r="AS197" s="11"/>
    </row>
    <row r="198" spans="1:45" ht="30" customHeight="1" x14ac:dyDescent="0.25">
      <c r="A198" s="6"/>
      <c r="B198" s="6"/>
      <c r="C198" s="6"/>
      <c r="D198" s="6"/>
      <c r="E198" s="6"/>
      <c r="F198" s="6"/>
      <c r="G198" s="10"/>
      <c r="H198" s="10"/>
      <c r="I198" s="6"/>
      <c r="J198" s="6"/>
      <c r="K198" s="9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13"/>
      <c r="AO198" s="11"/>
      <c r="AP198" s="11"/>
      <c r="AQ198" s="11"/>
      <c r="AR198" s="11"/>
      <c r="AS198" s="11"/>
    </row>
    <row r="199" spans="1:45" ht="30" customHeight="1" x14ac:dyDescent="0.25">
      <c r="A199" s="6"/>
      <c r="B199" s="6"/>
      <c r="C199" s="6"/>
      <c r="D199" s="6"/>
      <c r="E199" s="6"/>
      <c r="F199" s="6"/>
      <c r="G199" s="10"/>
      <c r="H199" s="10"/>
      <c r="I199" s="6"/>
      <c r="J199" s="6"/>
      <c r="K199" s="9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13"/>
      <c r="AO199" s="11"/>
      <c r="AP199" s="11"/>
      <c r="AQ199" s="11"/>
      <c r="AR199" s="11"/>
      <c r="AS199" s="11"/>
    </row>
    <row r="200" spans="1:45" ht="30" customHeight="1" x14ac:dyDescent="0.25">
      <c r="A200" s="6"/>
      <c r="B200" s="6"/>
      <c r="C200" s="6"/>
      <c r="D200" s="6"/>
      <c r="E200" s="6"/>
      <c r="F200" s="6"/>
      <c r="G200" s="10"/>
      <c r="H200" s="10"/>
      <c r="I200" s="6"/>
      <c r="J200" s="6"/>
      <c r="K200" s="9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13"/>
      <c r="AO200" s="11"/>
      <c r="AP200" s="11"/>
      <c r="AQ200" s="11"/>
      <c r="AR200" s="11"/>
      <c r="AS200" s="11"/>
    </row>
    <row r="201" spans="1:45" ht="30" customHeight="1" x14ac:dyDescent="0.25">
      <c r="A201" s="6"/>
      <c r="B201" s="6"/>
      <c r="C201" s="6"/>
      <c r="D201" s="6"/>
      <c r="E201" s="6"/>
      <c r="F201" s="6"/>
      <c r="G201" s="10"/>
      <c r="H201" s="10"/>
      <c r="I201" s="6"/>
      <c r="J201" s="6"/>
      <c r="K201" s="9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13"/>
      <c r="AO201" s="11"/>
      <c r="AP201" s="11"/>
      <c r="AQ201" s="11"/>
      <c r="AR201" s="11"/>
      <c r="AS201" s="11"/>
    </row>
    <row r="202" spans="1:45" ht="30" customHeight="1" x14ac:dyDescent="0.25">
      <c r="A202" s="6"/>
      <c r="B202" s="6"/>
      <c r="C202" s="6"/>
      <c r="D202" s="6"/>
      <c r="E202" s="6"/>
      <c r="F202" s="6"/>
      <c r="G202" s="10"/>
      <c r="H202" s="10"/>
      <c r="I202" s="6"/>
      <c r="J202" s="6"/>
      <c r="K202" s="9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13"/>
      <c r="AO202" s="11"/>
      <c r="AP202" s="11"/>
      <c r="AQ202" s="11"/>
      <c r="AR202" s="11"/>
      <c r="AS202" s="11"/>
    </row>
    <row r="203" spans="1:45" ht="30" customHeight="1" x14ac:dyDescent="0.25">
      <c r="A203" s="6"/>
      <c r="B203" s="6"/>
      <c r="C203" s="6"/>
      <c r="D203" s="6"/>
      <c r="E203" s="6"/>
      <c r="F203" s="6"/>
      <c r="G203" s="10"/>
      <c r="H203" s="10"/>
      <c r="I203" s="6"/>
      <c r="J203" s="6"/>
      <c r="K203" s="9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13"/>
      <c r="AO203" s="11"/>
      <c r="AP203" s="11"/>
      <c r="AQ203" s="11"/>
      <c r="AR203" s="11"/>
      <c r="AS203" s="11"/>
    </row>
    <row r="204" spans="1:45" ht="30" customHeight="1" x14ac:dyDescent="0.25">
      <c r="A204" s="6"/>
      <c r="B204" s="6"/>
      <c r="C204" s="6"/>
      <c r="D204" s="6"/>
      <c r="E204" s="6"/>
      <c r="F204" s="6"/>
      <c r="G204" s="10"/>
      <c r="H204" s="10"/>
      <c r="I204" s="6"/>
      <c r="J204" s="6"/>
      <c r="K204" s="9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13"/>
      <c r="AO204" s="11"/>
      <c r="AP204" s="11"/>
      <c r="AQ204" s="11"/>
      <c r="AR204" s="11"/>
      <c r="AS204" s="11"/>
    </row>
    <row r="205" spans="1:45" ht="30" customHeight="1" x14ac:dyDescent="0.25">
      <c r="A205" s="6"/>
      <c r="B205" s="6"/>
      <c r="C205" s="6"/>
      <c r="D205" s="6"/>
      <c r="E205" s="6"/>
      <c r="F205" s="6"/>
      <c r="G205" s="10"/>
      <c r="H205" s="10"/>
      <c r="I205" s="6"/>
      <c r="J205" s="6"/>
      <c r="K205" s="9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13"/>
      <c r="AO205" s="11"/>
      <c r="AP205" s="11"/>
      <c r="AQ205" s="11"/>
      <c r="AR205" s="11"/>
      <c r="AS205" s="11"/>
    </row>
    <row r="206" spans="1:45" ht="30" customHeight="1" x14ac:dyDescent="0.25">
      <c r="A206" s="6"/>
      <c r="B206" s="6"/>
      <c r="C206" s="6"/>
      <c r="D206" s="6"/>
      <c r="E206" s="6"/>
      <c r="F206" s="6"/>
      <c r="G206" s="10"/>
      <c r="H206" s="10"/>
      <c r="I206" s="6"/>
      <c r="J206" s="6"/>
      <c r="K206" s="9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13"/>
      <c r="AO206" s="11"/>
      <c r="AP206" s="11"/>
      <c r="AQ206" s="11"/>
      <c r="AR206" s="11"/>
      <c r="AS206" s="11"/>
    </row>
    <row r="207" spans="1:45" ht="30" customHeight="1" x14ac:dyDescent="0.25">
      <c r="A207" s="6"/>
      <c r="B207" s="6"/>
      <c r="C207" s="6"/>
      <c r="D207" s="6"/>
      <c r="E207" s="6"/>
      <c r="F207" s="6"/>
      <c r="G207" s="10"/>
      <c r="H207" s="10"/>
      <c r="I207" s="6"/>
      <c r="J207" s="6"/>
      <c r="K207" s="9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13"/>
      <c r="AO207" s="11"/>
      <c r="AP207" s="11"/>
      <c r="AQ207" s="11"/>
      <c r="AR207" s="11"/>
      <c r="AS207" s="11"/>
    </row>
    <row r="208" spans="1:45" ht="30" customHeight="1" x14ac:dyDescent="0.25">
      <c r="A208" s="6"/>
      <c r="B208" s="6"/>
      <c r="C208" s="6"/>
      <c r="D208" s="6"/>
      <c r="E208" s="6"/>
      <c r="F208" s="6"/>
      <c r="G208" s="10"/>
      <c r="H208" s="10"/>
      <c r="I208" s="6"/>
      <c r="J208" s="6"/>
      <c r="K208" s="9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13"/>
      <c r="AO208" s="11"/>
      <c r="AP208" s="11"/>
      <c r="AQ208" s="11"/>
      <c r="AR208" s="11"/>
      <c r="AS208" s="11"/>
    </row>
    <row r="209" spans="1:45" ht="30" customHeight="1" x14ac:dyDescent="0.25">
      <c r="A209" s="6"/>
      <c r="B209" s="6"/>
      <c r="C209" s="6"/>
      <c r="D209" s="6"/>
      <c r="E209" s="6"/>
      <c r="F209" s="6"/>
      <c r="G209" s="10"/>
      <c r="H209" s="10"/>
      <c r="I209" s="6"/>
      <c r="J209" s="6"/>
      <c r="K209" s="9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13"/>
      <c r="AO209" s="11"/>
      <c r="AP209" s="11"/>
      <c r="AQ209" s="11"/>
      <c r="AR209" s="11"/>
      <c r="AS209" s="11"/>
    </row>
    <row r="210" spans="1:45" ht="30" customHeight="1" x14ac:dyDescent="0.25">
      <c r="A210" s="6"/>
      <c r="B210" s="6"/>
      <c r="C210" s="6"/>
      <c r="D210" s="6"/>
      <c r="E210" s="6"/>
      <c r="F210" s="6"/>
      <c r="G210" s="10"/>
      <c r="H210" s="10"/>
      <c r="I210" s="6"/>
      <c r="J210" s="6"/>
      <c r="K210" s="9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13"/>
      <c r="AO210" s="11"/>
      <c r="AP210" s="11"/>
      <c r="AQ210" s="11"/>
      <c r="AR210" s="11"/>
      <c r="AS210" s="11"/>
    </row>
    <row r="211" spans="1:45" ht="30" customHeight="1" x14ac:dyDescent="0.25">
      <c r="A211" s="6"/>
      <c r="B211" s="6"/>
      <c r="C211" s="6"/>
      <c r="D211" s="6"/>
      <c r="E211" s="6"/>
      <c r="F211" s="6"/>
      <c r="G211" s="10"/>
      <c r="H211" s="10"/>
      <c r="I211" s="6"/>
      <c r="J211" s="6"/>
      <c r="K211" s="9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13"/>
      <c r="AO211" s="11"/>
      <c r="AP211" s="11"/>
      <c r="AQ211" s="11"/>
      <c r="AR211" s="11"/>
      <c r="AS211" s="11"/>
    </row>
    <row r="212" spans="1:45" ht="30" customHeight="1" x14ac:dyDescent="0.25">
      <c r="A212" s="6"/>
      <c r="B212" s="6"/>
      <c r="C212" s="6"/>
      <c r="D212" s="6"/>
      <c r="E212" s="6"/>
      <c r="F212" s="6"/>
      <c r="G212" s="10"/>
      <c r="H212" s="10"/>
      <c r="I212" s="6"/>
      <c r="J212" s="6"/>
      <c r="K212" s="9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13"/>
      <c r="AO212" s="11"/>
      <c r="AP212" s="11"/>
      <c r="AQ212" s="11"/>
      <c r="AR212" s="11"/>
      <c r="AS212" s="11"/>
    </row>
    <row r="213" spans="1:45" ht="30" customHeight="1" x14ac:dyDescent="0.25">
      <c r="A213" s="6"/>
      <c r="B213" s="6"/>
      <c r="C213" s="6"/>
      <c r="D213" s="6"/>
      <c r="E213" s="6"/>
      <c r="F213" s="6"/>
      <c r="G213" s="10"/>
      <c r="H213" s="10"/>
      <c r="I213" s="6"/>
      <c r="J213" s="6"/>
      <c r="K213" s="9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13"/>
      <c r="AO213" s="11"/>
      <c r="AP213" s="11"/>
      <c r="AQ213" s="11"/>
      <c r="AR213" s="11"/>
      <c r="AS213" s="11"/>
    </row>
    <row r="214" spans="1:45" ht="30" customHeight="1" x14ac:dyDescent="0.25">
      <c r="A214" s="6"/>
      <c r="B214" s="6"/>
      <c r="C214" s="6"/>
      <c r="D214" s="6"/>
      <c r="E214" s="6"/>
      <c r="F214" s="6"/>
      <c r="G214" s="10"/>
      <c r="H214" s="10"/>
      <c r="I214" s="6"/>
      <c r="J214" s="6"/>
      <c r="K214" s="9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13"/>
      <c r="AO214" s="11"/>
      <c r="AP214" s="11"/>
      <c r="AQ214" s="11"/>
      <c r="AR214" s="11"/>
      <c r="AS214" s="11"/>
    </row>
    <row r="215" spans="1:45" ht="30" customHeight="1" x14ac:dyDescent="0.25">
      <c r="A215" s="6"/>
      <c r="B215" s="6"/>
      <c r="C215" s="6"/>
      <c r="D215" s="6"/>
      <c r="E215" s="6"/>
      <c r="F215" s="6"/>
      <c r="G215" s="10"/>
      <c r="H215" s="10"/>
      <c r="I215" s="6"/>
      <c r="J215" s="6"/>
      <c r="K215" s="9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13"/>
      <c r="AO215" s="11"/>
      <c r="AP215" s="11"/>
      <c r="AQ215" s="11"/>
      <c r="AR215" s="11"/>
      <c r="AS215" s="11"/>
    </row>
    <row r="216" spans="1:45" ht="30" customHeight="1" x14ac:dyDescent="0.25">
      <c r="A216" s="6"/>
      <c r="B216" s="6"/>
      <c r="C216" s="6"/>
      <c r="D216" s="6"/>
      <c r="E216" s="6"/>
      <c r="F216" s="6"/>
      <c r="G216" s="10"/>
      <c r="H216" s="10"/>
      <c r="I216" s="6"/>
      <c r="J216" s="6"/>
      <c r="K216" s="9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13"/>
      <c r="AO216" s="11"/>
      <c r="AP216" s="11"/>
      <c r="AQ216" s="11"/>
      <c r="AR216" s="11"/>
      <c r="AS216" s="11"/>
    </row>
    <row r="217" spans="1:45" ht="30" customHeight="1" x14ac:dyDescent="0.25">
      <c r="A217" s="6"/>
      <c r="B217" s="6"/>
      <c r="C217" s="6"/>
      <c r="D217" s="6"/>
      <c r="E217" s="6"/>
      <c r="F217" s="6"/>
      <c r="G217" s="10"/>
      <c r="H217" s="10"/>
      <c r="I217" s="6"/>
      <c r="J217" s="6"/>
      <c r="K217" s="9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13"/>
      <c r="AO217" s="11"/>
      <c r="AP217" s="11"/>
      <c r="AQ217" s="11"/>
      <c r="AR217" s="11"/>
      <c r="AS217" s="11"/>
    </row>
    <row r="218" spans="1:45" ht="30" customHeight="1" x14ac:dyDescent="0.25">
      <c r="A218" s="6"/>
      <c r="B218" s="6"/>
      <c r="C218" s="6"/>
      <c r="D218" s="6"/>
      <c r="E218" s="6"/>
      <c r="F218" s="6"/>
      <c r="G218" s="10"/>
      <c r="H218" s="10"/>
      <c r="I218" s="6"/>
      <c r="J218" s="6"/>
      <c r="K218" s="9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13"/>
      <c r="AO218" s="11"/>
      <c r="AP218" s="11"/>
      <c r="AQ218" s="11"/>
      <c r="AR218" s="11"/>
      <c r="AS218" s="11"/>
    </row>
    <row r="219" spans="1:45" ht="30" customHeight="1" x14ac:dyDescent="0.25">
      <c r="A219" s="6"/>
      <c r="B219" s="6"/>
      <c r="C219" s="6"/>
      <c r="D219" s="6"/>
      <c r="E219" s="6"/>
      <c r="F219" s="6"/>
      <c r="G219" s="10"/>
      <c r="H219" s="10"/>
      <c r="I219" s="6"/>
      <c r="J219" s="6"/>
      <c r="K219" s="9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13"/>
      <c r="AO219" s="11"/>
      <c r="AP219" s="11"/>
      <c r="AQ219" s="11"/>
      <c r="AR219" s="11"/>
      <c r="AS219" s="11"/>
    </row>
    <row r="220" spans="1:45" ht="30" customHeight="1" x14ac:dyDescent="0.25">
      <c r="A220" s="6"/>
      <c r="B220" s="6"/>
      <c r="C220" s="6"/>
      <c r="D220" s="6"/>
      <c r="E220" s="6"/>
      <c r="F220" s="6"/>
      <c r="G220" s="10"/>
      <c r="H220" s="10"/>
      <c r="I220" s="6"/>
      <c r="J220" s="6"/>
      <c r="K220" s="9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13"/>
      <c r="AO220" s="11"/>
      <c r="AP220" s="11"/>
      <c r="AQ220" s="11"/>
      <c r="AR220" s="11"/>
      <c r="AS220" s="11"/>
    </row>
    <row r="221" spans="1:45" ht="30" customHeight="1" x14ac:dyDescent="0.25">
      <c r="A221" s="6"/>
      <c r="B221" s="6"/>
      <c r="C221" s="6"/>
      <c r="D221" s="6"/>
      <c r="E221" s="6"/>
      <c r="F221" s="6"/>
      <c r="G221" s="10"/>
      <c r="H221" s="10"/>
      <c r="I221" s="6"/>
      <c r="J221" s="6"/>
      <c r="K221" s="9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13"/>
      <c r="AO221" s="11"/>
      <c r="AP221" s="11"/>
      <c r="AQ221" s="11"/>
      <c r="AR221" s="11"/>
      <c r="AS221" s="11"/>
    </row>
    <row r="222" spans="1:45" ht="30" customHeight="1" x14ac:dyDescent="0.25">
      <c r="A222" s="6"/>
      <c r="B222" s="6"/>
      <c r="C222" s="6"/>
      <c r="D222" s="6"/>
      <c r="E222" s="6"/>
      <c r="F222" s="6"/>
      <c r="G222" s="10"/>
      <c r="H222" s="10"/>
      <c r="I222" s="6"/>
      <c r="J222" s="6"/>
      <c r="K222" s="9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13"/>
      <c r="AO222" s="11"/>
      <c r="AP222" s="11"/>
      <c r="AQ222" s="11"/>
      <c r="AR222" s="11"/>
      <c r="AS222" s="11"/>
    </row>
    <row r="223" spans="1:45" ht="30" customHeight="1" x14ac:dyDescent="0.25">
      <c r="A223" s="6"/>
      <c r="B223" s="6"/>
      <c r="C223" s="6"/>
      <c r="D223" s="6"/>
      <c r="E223" s="6"/>
      <c r="F223" s="6"/>
      <c r="G223" s="10"/>
      <c r="H223" s="10"/>
      <c r="I223" s="6"/>
      <c r="J223" s="6"/>
      <c r="K223" s="9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13"/>
      <c r="AO223" s="11"/>
      <c r="AP223" s="11"/>
      <c r="AQ223" s="11"/>
      <c r="AR223" s="11"/>
      <c r="AS223" s="11"/>
    </row>
    <row r="224" spans="1:45" ht="30" customHeight="1" x14ac:dyDescent="0.25">
      <c r="A224" s="6"/>
      <c r="B224" s="6"/>
      <c r="C224" s="6"/>
      <c r="D224" s="6"/>
      <c r="E224" s="6"/>
      <c r="F224" s="6"/>
      <c r="G224" s="10"/>
      <c r="H224" s="10"/>
      <c r="I224" s="6"/>
      <c r="J224" s="6"/>
      <c r="K224" s="9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13"/>
      <c r="AO224" s="11"/>
      <c r="AP224" s="11"/>
      <c r="AQ224" s="11"/>
      <c r="AR224" s="11"/>
      <c r="AS224" s="11"/>
    </row>
    <row r="225" spans="1:45" ht="30" customHeight="1" x14ac:dyDescent="0.25">
      <c r="A225" s="6"/>
      <c r="B225" s="6"/>
      <c r="C225" s="6"/>
      <c r="D225" s="6"/>
      <c r="E225" s="6"/>
      <c r="F225" s="6"/>
      <c r="G225" s="10"/>
      <c r="H225" s="10"/>
      <c r="I225" s="6"/>
      <c r="J225" s="6"/>
      <c r="K225" s="9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13"/>
      <c r="AO225" s="11"/>
      <c r="AP225" s="11"/>
      <c r="AQ225" s="11"/>
      <c r="AR225" s="11"/>
      <c r="AS225" s="11"/>
    </row>
    <row r="226" spans="1:45" ht="30" customHeight="1" x14ac:dyDescent="0.25">
      <c r="A226" s="6"/>
      <c r="B226" s="6"/>
      <c r="C226" s="6"/>
      <c r="D226" s="6"/>
      <c r="E226" s="6"/>
      <c r="F226" s="6"/>
      <c r="G226" s="10"/>
      <c r="H226" s="10"/>
      <c r="I226" s="6"/>
      <c r="J226" s="6"/>
      <c r="K226" s="9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13"/>
      <c r="AO226" s="11"/>
      <c r="AP226" s="11"/>
      <c r="AQ226" s="11"/>
      <c r="AR226" s="11"/>
      <c r="AS226" s="11"/>
    </row>
    <row r="227" spans="1:45" ht="30" customHeight="1" x14ac:dyDescent="0.25">
      <c r="A227" s="6"/>
      <c r="B227" s="6"/>
      <c r="C227" s="6"/>
      <c r="D227" s="6"/>
      <c r="E227" s="6"/>
      <c r="F227" s="6"/>
      <c r="G227" s="10"/>
      <c r="H227" s="10"/>
      <c r="I227" s="6"/>
      <c r="J227" s="6"/>
      <c r="K227" s="9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13"/>
      <c r="AO227" s="11"/>
      <c r="AP227" s="11"/>
      <c r="AQ227" s="11"/>
      <c r="AR227" s="11"/>
      <c r="AS227" s="11"/>
    </row>
    <row r="228" spans="1:45" ht="30" customHeight="1" x14ac:dyDescent="0.25">
      <c r="A228" s="6"/>
      <c r="B228" s="6"/>
      <c r="C228" s="6"/>
      <c r="D228" s="6"/>
      <c r="E228" s="6"/>
      <c r="F228" s="6"/>
      <c r="G228" s="10"/>
      <c r="H228" s="10"/>
      <c r="I228" s="6"/>
      <c r="J228" s="6"/>
      <c r="K228" s="9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13"/>
      <c r="AO228" s="11"/>
      <c r="AP228" s="11"/>
      <c r="AQ228" s="11"/>
      <c r="AR228" s="11"/>
      <c r="AS228" s="11"/>
    </row>
    <row r="229" spans="1:45" ht="30" customHeight="1" x14ac:dyDescent="0.25">
      <c r="A229" s="6"/>
      <c r="B229" s="6"/>
      <c r="C229" s="6"/>
      <c r="D229" s="6"/>
      <c r="E229" s="6"/>
      <c r="F229" s="6"/>
      <c r="G229" s="10"/>
      <c r="H229" s="10"/>
      <c r="I229" s="6"/>
      <c r="J229" s="6"/>
      <c r="K229" s="9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13"/>
      <c r="AO229" s="11"/>
      <c r="AP229" s="11"/>
      <c r="AQ229" s="11"/>
      <c r="AR229" s="11"/>
      <c r="AS229" s="11"/>
    </row>
    <row r="230" spans="1:45" ht="30" customHeight="1" x14ac:dyDescent="0.25">
      <c r="A230" s="6"/>
      <c r="B230" s="6"/>
      <c r="C230" s="6"/>
      <c r="D230" s="6"/>
      <c r="E230" s="6"/>
      <c r="F230" s="6"/>
      <c r="G230" s="10"/>
      <c r="H230" s="10"/>
      <c r="I230" s="6"/>
      <c r="J230" s="6"/>
      <c r="K230" s="9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13"/>
      <c r="AO230" s="11"/>
      <c r="AP230" s="11"/>
      <c r="AQ230" s="11"/>
      <c r="AR230" s="11"/>
      <c r="AS230" s="11"/>
    </row>
    <row r="231" spans="1:45" ht="30" customHeight="1" x14ac:dyDescent="0.25">
      <c r="A231" s="6"/>
      <c r="B231" s="6"/>
      <c r="C231" s="6"/>
      <c r="D231" s="6"/>
      <c r="E231" s="6"/>
      <c r="F231" s="6"/>
      <c r="G231" s="10"/>
      <c r="H231" s="10"/>
      <c r="I231" s="6"/>
      <c r="J231" s="6"/>
      <c r="K231" s="9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13"/>
      <c r="AO231" s="11"/>
      <c r="AP231" s="11"/>
      <c r="AQ231" s="11"/>
      <c r="AR231" s="11"/>
      <c r="AS231" s="11"/>
    </row>
    <row r="232" spans="1:45" ht="30" customHeight="1" x14ac:dyDescent="0.25">
      <c r="A232" s="6"/>
      <c r="B232" s="6"/>
      <c r="C232" s="6"/>
      <c r="D232" s="6"/>
      <c r="E232" s="6"/>
      <c r="F232" s="6"/>
      <c r="G232" s="10"/>
      <c r="H232" s="10"/>
      <c r="I232" s="6"/>
      <c r="J232" s="6"/>
      <c r="K232" s="9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13"/>
      <c r="AO232" s="11"/>
      <c r="AP232" s="11"/>
      <c r="AQ232" s="11"/>
      <c r="AR232" s="11"/>
      <c r="AS232" s="11"/>
    </row>
    <row r="233" spans="1:45" ht="30" customHeight="1" x14ac:dyDescent="0.25">
      <c r="A233" s="6"/>
      <c r="B233" s="6"/>
      <c r="C233" s="6"/>
      <c r="D233" s="6"/>
      <c r="E233" s="6"/>
      <c r="F233" s="6"/>
      <c r="G233" s="10"/>
      <c r="H233" s="10"/>
      <c r="I233" s="6"/>
      <c r="J233" s="6"/>
      <c r="K233" s="9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13"/>
      <c r="AO233" s="11"/>
      <c r="AP233" s="11"/>
      <c r="AQ233" s="11"/>
      <c r="AR233" s="11"/>
      <c r="AS233" s="11"/>
    </row>
    <row r="234" spans="1:45" ht="30" customHeight="1" x14ac:dyDescent="0.25">
      <c r="A234" s="6"/>
      <c r="B234" s="6"/>
      <c r="C234" s="6"/>
      <c r="D234" s="6"/>
      <c r="E234" s="6"/>
      <c r="F234" s="6"/>
      <c r="G234" s="10"/>
      <c r="H234" s="10"/>
      <c r="I234" s="6"/>
      <c r="J234" s="6"/>
      <c r="K234" s="9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13"/>
      <c r="AO234" s="11"/>
      <c r="AP234" s="11"/>
      <c r="AQ234" s="11"/>
      <c r="AR234" s="11"/>
      <c r="AS234" s="11"/>
    </row>
    <row r="235" spans="1:45" ht="30" customHeight="1" x14ac:dyDescent="0.25">
      <c r="A235" s="6"/>
      <c r="B235" s="6"/>
      <c r="C235" s="6"/>
      <c r="D235" s="6"/>
      <c r="E235" s="6"/>
      <c r="F235" s="6"/>
      <c r="G235" s="10"/>
      <c r="H235" s="10"/>
      <c r="I235" s="6"/>
      <c r="J235" s="6"/>
      <c r="K235" s="9"/>
      <c r="L235" s="6"/>
      <c r="M235" s="6"/>
      <c r="N235" s="6"/>
      <c r="O235" s="6"/>
      <c r="P235" s="6"/>
      <c r="Q235" s="19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1"/>
      <c r="AO235" s="11"/>
      <c r="AP235" s="11"/>
      <c r="AQ235" s="11"/>
      <c r="AR235" s="11"/>
      <c r="AS235" s="11"/>
    </row>
    <row r="236" spans="1:45" ht="30" customHeight="1" x14ac:dyDescent="0.25">
      <c r="A236" s="6"/>
      <c r="B236" s="6"/>
      <c r="C236" s="6"/>
      <c r="D236" s="6"/>
      <c r="E236" s="6"/>
      <c r="F236" s="6"/>
      <c r="G236" s="10"/>
      <c r="H236" s="10"/>
      <c r="I236" s="6"/>
      <c r="J236" s="6"/>
      <c r="K236" s="9"/>
      <c r="L236" s="6"/>
      <c r="M236" s="6"/>
      <c r="N236" s="6"/>
      <c r="O236" s="6"/>
      <c r="P236" s="6"/>
      <c r="Q236" s="13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</row>
    <row r="237" spans="1:45" ht="30" customHeight="1" x14ac:dyDescent="0.25">
      <c r="A237" s="6"/>
      <c r="B237" s="6"/>
      <c r="C237" s="6"/>
      <c r="D237" s="6"/>
      <c r="E237" s="6"/>
      <c r="F237" s="6"/>
      <c r="G237" s="10"/>
      <c r="H237" s="10"/>
      <c r="I237" s="6"/>
      <c r="J237" s="6"/>
      <c r="K237" s="9"/>
      <c r="L237" s="6"/>
      <c r="M237" s="6"/>
      <c r="N237" s="6"/>
      <c r="O237" s="6"/>
      <c r="P237" s="6"/>
      <c r="Q237" s="13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</row>
    <row r="238" spans="1:45" ht="30" customHeight="1" x14ac:dyDescent="0.25">
      <c r="A238" s="6"/>
      <c r="B238" s="6"/>
      <c r="C238" s="6"/>
      <c r="D238" s="6"/>
      <c r="E238" s="6"/>
      <c r="F238" s="6"/>
      <c r="G238" s="10"/>
      <c r="H238" s="10"/>
      <c r="I238" s="6"/>
      <c r="J238" s="6"/>
      <c r="K238" s="9"/>
      <c r="L238" s="6"/>
      <c r="M238" s="6"/>
      <c r="N238" s="6"/>
      <c r="O238" s="6"/>
      <c r="P238" s="6"/>
      <c r="Q238" s="13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</row>
    <row r="239" spans="1:45" ht="30" customHeight="1" x14ac:dyDescent="0.25">
      <c r="A239" s="6"/>
      <c r="B239" s="6"/>
      <c r="C239" s="6"/>
      <c r="D239" s="6"/>
      <c r="E239" s="6"/>
      <c r="F239" s="6"/>
      <c r="G239" s="10"/>
      <c r="H239" s="10"/>
      <c r="I239" s="6"/>
      <c r="J239" s="6"/>
      <c r="K239" s="9"/>
      <c r="L239" s="6"/>
      <c r="M239" s="6"/>
      <c r="N239" s="6"/>
      <c r="O239" s="6"/>
      <c r="P239" s="6"/>
      <c r="Q239" s="13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</row>
    <row r="240" spans="1:45" ht="30" customHeight="1" x14ac:dyDescent="0.25">
      <c r="A240" s="6"/>
      <c r="B240" s="6"/>
      <c r="C240" s="6"/>
      <c r="D240" s="6"/>
      <c r="E240" s="6"/>
      <c r="F240" s="6"/>
      <c r="G240" s="10"/>
      <c r="H240" s="10"/>
      <c r="I240" s="6"/>
      <c r="J240" s="6"/>
      <c r="K240" s="9"/>
      <c r="L240" s="6"/>
      <c r="M240" s="6"/>
      <c r="N240" s="6"/>
      <c r="O240" s="6"/>
      <c r="P240" s="6"/>
      <c r="Q240" s="13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</row>
    <row r="241" spans="1:45" ht="30" customHeight="1" x14ac:dyDescent="0.25">
      <c r="A241" s="6"/>
      <c r="B241" s="6"/>
      <c r="C241" s="6"/>
      <c r="D241" s="6"/>
      <c r="E241" s="6"/>
      <c r="F241" s="6"/>
      <c r="G241" s="10"/>
      <c r="H241" s="10"/>
      <c r="I241" s="6"/>
      <c r="J241" s="6"/>
      <c r="K241" s="9"/>
      <c r="L241" s="6"/>
      <c r="M241" s="6"/>
      <c r="N241" s="6"/>
      <c r="O241" s="6"/>
      <c r="P241" s="6"/>
      <c r="Q241" s="13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</row>
    <row r="242" spans="1:45" ht="30" customHeight="1" x14ac:dyDescent="0.25">
      <c r="A242" s="6"/>
      <c r="B242" s="6"/>
      <c r="C242" s="6"/>
      <c r="D242" s="6"/>
      <c r="E242" s="6"/>
      <c r="F242" s="6"/>
      <c r="G242" s="10"/>
      <c r="H242" s="10"/>
      <c r="I242" s="6"/>
      <c r="J242" s="6"/>
      <c r="K242" s="9"/>
      <c r="L242" s="6"/>
      <c r="M242" s="6"/>
      <c r="N242" s="6"/>
      <c r="O242" s="6"/>
      <c r="P242" s="6"/>
      <c r="Q242" s="13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</row>
    <row r="243" spans="1:45" ht="30" customHeight="1" x14ac:dyDescent="0.25">
      <c r="A243" s="6"/>
      <c r="B243" s="6"/>
      <c r="C243" s="6"/>
      <c r="D243" s="6"/>
      <c r="E243" s="6"/>
      <c r="F243" s="6"/>
      <c r="G243" s="10"/>
      <c r="H243" s="10"/>
      <c r="I243" s="6"/>
      <c r="J243" s="6"/>
      <c r="K243" s="9"/>
      <c r="L243" s="6"/>
      <c r="M243" s="6"/>
      <c r="N243" s="6"/>
      <c r="O243" s="6"/>
      <c r="P243" s="6"/>
      <c r="Q243" s="13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</row>
    <row r="244" spans="1:45" ht="30" customHeight="1" x14ac:dyDescent="0.25">
      <c r="A244" s="6"/>
      <c r="B244" s="6"/>
      <c r="C244" s="6"/>
      <c r="D244" s="6"/>
      <c r="E244" s="6"/>
      <c r="F244" s="6"/>
      <c r="G244" s="10"/>
      <c r="H244" s="10"/>
      <c r="I244" s="6"/>
      <c r="J244" s="6"/>
      <c r="K244" s="9"/>
      <c r="L244" s="6"/>
      <c r="M244" s="6"/>
      <c r="N244" s="6"/>
      <c r="O244" s="6"/>
      <c r="P244" s="6"/>
      <c r="Q244" s="13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</row>
    <row r="245" spans="1:45" ht="30" customHeight="1" x14ac:dyDescent="0.25">
      <c r="A245" s="6"/>
      <c r="B245" s="6"/>
      <c r="C245" s="6"/>
      <c r="D245" s="6"/>
      <c r="E245" s="6"/>
      <c r="F245" s="6"/>
      <c r="G245" s="10"/>
      <c r="H245" s="10"/>
      <c r="I245" s="6"/>
      <c r="J245" s="6"/>
      <c r="K245" s="9"/>
      <c r="L245" s="6"/>
      <c r="M245" s="6"/>
      <c r="N245" s="6"/>
      <c r="O245" s="6"/>
      <c r="P245" s="6"/>
      <c r="Q245" s="13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</row>
    <row r="246" spans="1:45" ht="30" customHeight="1" x14ac:dyDescent="0.25">
      <c r="A246" s="6"/>
      <c r="B246" s="6"/>
      <c r="C246" s="6"/>
      <c r="D246" s="6"/>
      <c r="E246" s="6"/>
      <c r="F246" s="6"/>
      <c r="G246" s="10"/>
      <c r="H246" s="10"/>
      <c r="I246" s="6"/>
      <c r="J246" s="6"/>
      <c r="K246" s="9"/>
      <c r="L246" s="6"/>
      <c r="M246" s="6"/>
      <c r="N246" s="6"/>
      <c r="O246" s="6"/>
      <c r="P246" s="6"/>
      <c r="Q246" s="13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</row>
    <row r="247" spans="1:45" ht="30" customHeight="1" x14ac:dyDescent="0.25">
      <c r="A247" s="6"/>
      <c r="B247" s="6"/>
      <c r="C247" s="6"/>
      <c r="D247" s="6"/>
      <c r="E247" s="6"/>
      <c r="F247" s="6"/>
      <c r="G247" s="10"/>
      <c r="H247" s="10"/>
      <c r="I247" s="6"/>
      <c r="J247" s="6"/>
      <c r="K247" s="9"/>
      <c r="L247" s="6"/>
      <c r="M247" s="6"/>
      <c r="N247" s="6"/>
      <c r="O247" s="6"/>
      <c r="P247" s="6"/>
      <c r="Q247" s="13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</row>
    <row r="248" spans="1:45" ht="30" customHeight="1" x14ac:dyDescent="0.25">
      <c r="A248" s="6"/>
      <c r="B248" s="6"/>
      <c r="C248" s="6"/>
      <c r="D248" s="6"/>
      <c r="E248" s="6"/>
      <c r="F248" s="6"/>
      <c r="G248" s="10"/>
      <c r="H248" s="10"/>
      <c r="I248" s="6"/>
      <c r="J248" s="6"/>
      <c r="K248" s="9"/>
      <c r="L248" s="6"/>
      <c r="M248" s="6"/>
      <c r="N248" s="6"/>
      <c r="O248" s="6"/>
      <c r="P248" s="6"/>
      <c r="Q248" s="13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</row>
    <row r="249" spans="1:45" ht="30" customHeight="1" x14ac:dyDescent="0.25">
      <c r="A249" s="6"/>
      <c r="B249" s="6"/>
      <c r="C249" s="6"/>
      <c r="D249" s="6"/>
      <c r="E249" s="6"/>
      <c r="F249" s="6"/>
      <c r="G249" s="10"/>
      <c r="H249" s="10"/>
      <c r="I249" s="6"/>
      <c r="J249" s="6"/>
      <c r="K249" s="9"/>
      <c r="L249" s="6"/>
      <c r="M249" s="6"/>
      <c r="N249" s="6"/>
      <c r="O249" s="6"/>
      <c r="P249" s="6"/>
      <c r="Q249" s="13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</row>
    <row r="250" spans="1:45" ht="30" customHeight="1" x14ac:dyDescent="0.25">
      <c r="A250" s="6"/>
      <c r="B250" s="6"/>
      <c r="C250" s="6"/>
      <c r="D250" s="6"/>
      <c r="E250" s="6"/>
      <c r="F250" s="6"/>
      <c r="G250" s="10"/>
      <c r="H250" s="10"/>
      <c r="I250" s="6"/>
      <c r="J250" s="6"/>
      <c r="K250" s="9"/>
      <c r="L250" s="6"/>
      <c r="M250" s="6"/>
      <c r="N250" s="6"/>
      <c r="O250" s="6"/>
      <c r="P250" s="6"/>
      <c r="Q250" s="13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</row>
    <row r="251" spans="1:45" ht="30" customHeight="1" x14ac:dyDescent="0.25">
      <c r="A251" s="6"/>
      <c r="B251" s="6"/>
      <c r="C251" s="6"/>
      <c r="D251" s="6"/>
      <c r="E251" s="6"/>
      <c r="F251" s="6"/>
      <c r="G251" s="10"/>
      <c r="H251" s="10"/>
      <c r="I251" s="6"/>
      <c r="J251" s="6"/>
      <c r="K251" s="9"/>
      <c r="L251" s="6"/>
      <c r="M251" s="6"/>
      <c r="N251" s="6"/>
      <c r="O251" s="6"/>
      <c r="P251" s="6"/>
      <c r="Q251" s="13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</row>
    <row r="252" spans="1:45" ht="30" customHeight="1" x14ac:dyDescent="0.25">
      <c r="A252" s="6"/>
      <c r="B252" s="6"/>
      <c r="C252" s="6"/>
      <c r="D252" s="6"/>
      <c r="E252" s="6"/>
      <c r="F252" s="6"/>
      <c r="G252" s="10"/>
      <c r="H252" s="10"/>
      <c r="I252" s="6"/>
      <c r="J252" s="6"/>
      <c r="K252" s="9"/>
      <c r="L252" s="6"/>
      <c r="M252" s="6"/>
      <c r="N252" s="6"/>
      <c r="O252" s="6"/>
      <c r="P252" s="6"/>
      <c r="Q252" s="13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</row>
    <row r="253" spans="1:45" ht="30" customHeight="1" x14ac:dyDescent="0.25">
      <c r="A253" s="6"/>
      <c r="B253" s="6"/>
      <c r="C253" s="6"/>
      <c r="D253" s="6"/>
      <c r="E253" s="6"/>
      <c r="F253" s="6"/>
      <c r="G253" s="10"/>
      <c r="H253" s="10"/>
      <c r="I253" s="6"/>
      <c r="J253" s="6"/>
      <c r="K253" s="9"/>
      <c r="L253" s="6"/>
      <c r="M253" s="6"/>
      <c r="N253" s="6"/>
      <c r="O253" s="6"/>
      <c r="P253" s="6"/>
      <c r="Q253" s="13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</row>
    <row r="254" spans="1:45" ht="30" customHeight="1" x14ac:dyDescent="0.25">
      <c r="A254" s="6"/>
      <c r="B254" s="6"/>
      <c r="C254" s="6"/>
      <c r="D254" s="6"/>
      <c r="E254" s="6"/>
      <c r="F254" s="6"/>
      <c r="G254" s="10"/>
      <c r="H254" s="10"/>
      <c r="I254" s="6"/>
      <c r="J254" s="6"/>
      <c r="K254" s="9"/>
      <c r="L254" s="6"/>
      <c r="M254" s="6"/>
      <c r="N254" s="6"/>
      <c r="O254" s="6"/>
      <c r="P254" s="6"/>
      <c r="Q254" s="13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</row>
    <row r="255" spans="1:45" ht="30" customHeight="1" x14ac:dyDescent="0.25">
      <c r="A255" s="6"/>
      <c r="B255" s="6"/>
      <c r="C255" s="6"/>
      <c r="D255" s="6"/>
      <c r="E255" s="6"/>
      <c r="F255" s="6"/>
      <c r="G255" s="10"/>
      <c r="H255" s="10"/>
      <c r="I255" s="6"/>
      <c r="J255" s="6"/>
      <c r="K255" s="9"/>
      <c r="L255" s="6"/>
      <c r="M255" s="6"/>
      <c r="N255" s="6"/>
      <c r="O255" s="6"/>
      <c r="P255" s="6"/>
      <c r="Q255" s="13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</row>
    <row r="256" spans="1:45" ht="30" customHeight="1" x14ac:dyDescent="0.25">
      <c r="A256" s="6"/>
      <c r="B256" s="6"/>
      <c r="C256" s="6"/>
      <c r="D256" s="6"/>
      <c r="E256" s="6"/>
      <c r="F256" s="6"/>
      <c r="G256" s="10"/>
      <c r="H256" s="10"/>
      <c r="I256" s="6"/>
      <c r="J256" s="6"/>
      <c r="K256" s="9"/>
      <c r="L256" s="6"/>
      <c r="M256" s="6"/>
      <c r="N256" s="6"/>
      <c r="O256" s="6"/>
      <c r="P256" s="6"/>
      <c r="Q256" s="13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</row>
    <row r="257" spans="1:45" ht="30" customHeight="1" x14ac:dyDescent="0.25">
      <c r="A257" s="6"/>
      <c r="B257" s="6"/>
      <c r="C257" s="6"/>
      <c r="D257" s="6"/>
      <c r="E257" s="6"/>
      <c r="F257" s="6"/>
      <c r="G257" s="10"/>
      <c r="H257" s="10"/>
      <c r="I257" s="6"/>
      <c r="J257" s="6"/>
      <c r="K257" s="9"/>
      <c r="L257" s="6"/>
      <c r="M257" s="6"/>
      <c r="N257" s="6"/>
      <c r="O257" s="6"/>
      <c r="P257" s="6"/>
      <c r="Q257" s="13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</row>
    <row r="258" spans="1:45" ht="30" customHeight="1" x14ac:dyDescent="0.25">
      <c r="A258" s="6"/>
      <c r="B258" s="6"/>
      <c r="C258" s="6"/>
      <c r="D258" s="6"/>
      <c r="E258" s="6"/>
      <c r="F258" s="6"/>
      <c r="G258" s="10"/>
      <c r="H258" s="10"/>
      <c r="I258" s="6"/>
      <c r="J258" s="6"/>
      <c r="K258" s="9"/>
      <c r="L258" s="6"/>
      <c r="M258" s="6"/>
      <c r="N258" s="6"/>
      <c r="O258" s="6"/>
      <c r="P258" s="6"/>
      <c r="Q258" s="13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</row>
    <row r="259" spans="1:45" ht="30" customHeight="1" x14ac:dyDescent="0.25">
      <c r="A259" s="6"/>
      <c r="B259" s="6"/>
      <c r="C259" s="6"/>
      <c r="D259" s="6"/>
      <c r="E259" s="6"/>
      <c r="F259" s="6"/>
      <c r="G259" s="10"/>
      <c r="H259" s="10"/>
      <c r="I259" s="6"/>
      <c r="J259" s="6"/>
      <c r="K259" s="9"/>
      <c r="L259" s="6"/>
      <c r="M259" s="6"/>
      <c r="N259" s="6"/>
      <c r="O259" s="6"/>
      <c r="P259" s="6"/>
      <c r="Q259" s="13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</row>
    <row r="260" spans="1:45" ht="30" customHeight="1" x14ac:dyDescent="0.25">
      <c r="A260" s="6"/>
      <c r="B260" s="6"/>
      <c r="C260" s="6"/>
      <c r="D260" s="6"/>
      <c r="E260" s="6"/>
      <c r="F260" s="6"/>
      <c r="G260" s="10"/>
      <c r="H260" s="10"/>
      <c r="I260" s="6"/>
      <c r="J260" s="6"/>
      <c r="K260" s="9"/>
      <c r="L260" s="6"/>
      <c r="M260" s="6"/>
      <c r="N260" s="6"/>
      <c r="O260" s="6"/>
      <c r="P260" s="6"/>
      <c r="Q260" s="13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</row>
    <row r="261" spans="1:45" ht="30" customHeight="1" x14ac:dyDescent="0.25">
      <c r="A261" s="6"/>
      <c r="B261" s="6"/>
      <c r="C261" s="6"/>
      <c r="D261" s="6"/>
      <c r="E261" s="6"/>
      <c r="F261" s="6"/>
      <c r="G261" s="10"/>
      <c r="H261" s="10"/>
      <c r="I261" s="6"/>
      <c r="J261" s="6"/>
      <c r="K261" s="9"/>
      <c r="L261" s="6"/>
      <c r="M261" s="6"/>
      <c r="N261" s="6"/>
      <c r="O261" s="6"/>
      <c r="P261" s="6"/>
      <c r="Q261" s="13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</row>
    <row r="262" spans="1:45" ht="30" customHeight="1" x14ac:dyDescent="0.25">
      <c r="A262" s="6"/>
      <c r="B262" s="6"/>
      <c r="C262" s="6"/>
      <c r="D262" s="6"/>
      <c r="E262" s="6"/>
      <c r="F262" s="6"/>
      <c r="G262" s="10"/>
      <c r="H262" s="10"/>
      <c r="I262" s="6"/>
      <c r="J262" s="6"/>
      <c r="K262" s="9"/>
      <c r="L262" s="6"/>
      <c r="M262" s="6"/>
      <c r="N262" s="6"/>
      <c r="O262" s="6"/>
      <c r="P262" s="6"/>
      <c r="Q262" s="13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</row>
    <row r="263" spans="1:45" ht="30" customHeight="1" x14ac:dyDescent="0.25">
      <c r="A263" s="6"/>
      <c r="B263" s="6"/>
      <c r="C263" s="6"/>
      <c r="D263" s="6"/>
      <c r="E263" s="6"/>
      <c r="F263" s="6"/>
      <c r="G263" s="10"/>
      <c r="H263" s="10"/>
      <c r="I263" s="6"/>
      <c r="J263" s="6"/>
      <c r="K263" s="9"/>
      <c r="L263" s="6"/>
      <c r="M263" s="6"/>
      <c r="N263" s="6"/>
      <c r="O263" s="6"/>
      <c r="P263" s="6"/>
      <c r="Q263" s="13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</row>
    <row r="264" spans="1:45" ht="30" customHeight="1" x14ac:dyDescent="0.25">
      <c r="A264" s="6"/>
      <c r="B264" s="6"/>
      <c r="C264" s="6"/>
      <c r="D264" s="6"/>
      <c r="E264" s="6"/>
      <c r="F264" s="6"/>
      <c r="G264" s="10"/>
      <c r="H264" s="10"/>
      <c r="I264" s="6"/>
      <c r="J264" s="6"/>
      <c r="K264" s="9"/>
      <c r="L264" s="6"/>
      <c r="M264" s="6"/>
      <c r="N264" s="6"/>
      <c r="O264" s="6"/>
      <c r="P264" s="6"/>
      <c r="Q264" s="13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</row>
    <row r="265" spans="1:45" ht="30" customHeight="1" x14ac:dyDescent="0.25">
      <c r="A265" s="6"/>
      <c r="B265" s="6"/>
      <c r="C265" s="6"/>
      <c r="D265" s="6"/>
      <c r="E265" s="6"/>
      <c r="F265" s="6"/>
      <c r="G265" s="10"/>
      <c r="H265" s="10"/>
      <c r="I265" s="6"/>
      <c r="J265" s="6"/>
      <c r="K265" s="9"/>
      <c r="L265" s="6"/>
      <c r="M265" s="6"/>
      <c r="N265" s="6"/>
      <c r="O265" s="6"/>
      <c r="P265" s="6"/>
      <c r="Q265" s="13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</row>
    <row r="266" spans="1:45" ht="30" customHeight="1" x14ac:dyDescent="0.25">
      <c r="A266" s="6"/>
      <c r="B266" s="6"/>
      <c r="C266" s="6"/>
      <c r="D266" s="6"/>
      <c r="E266" s="6"/>
      <c r="F266" s="6"/>
      <c r="G266" s="10"/>
      <c r="H266" s="10"/>
      <c r="I266" s="6"/>
      <c r="J266" s="6"/>
      <c r="K266" s="9"/>
      <c r="L266" s="6"/>
      <c r="M266" s="6"/>
      <c r="N266" s="6"/>
      <c r="O266" s="6"/>
      <c r="P266" s="6"/>
      <c r="Q266" s="13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</row>
    <row r="267" spans="1:45" ht="30" customHeight="1" x14ac:dyDescent="0.25">
      <c r="A267" s="6"/>
      <c r="B267" s="6"/>
      <c r="C267" s="6"/>
      <c r="D267" s="6"/>
      <c r="E267" s="6"/>
      <c r="F267" s="6"/>
      <c r="G267" s="10"/>
      <c r="H267" s="10"/>
      <c r="I267" s="6"/>
      <c r="J267" s="6"/>
      <c r="K267" s="9"/>
      <c r="L267" s="6"/>
      <c r="M267" s="6"/>
      <c r="N267" s="6"/>
      <c r="O267" s="6"/>
      <c r="P267" s="6"/>
      <c r="Q267" s="13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</row>
    <row r="268" spans="1:45" ht="30" customHeight="1" x14ac:dyDescent="0.25">
      <c r="A268" s="6"/>
      <c r="B268" s="6"/>
      <c r="C268" s="6"/>
      <c r="D268" s="6"/>
      <c r="E268" s="6"/>
      <c r="F268" s="6"/>
      <c r="G268" s="10"/>
      <c r="H268" s="10"/>
      <c r="I268" s="6"/>
      <c r="J268" s="6"/>
      <c r="K268" s="9"/>
      <c r="L268" s="6"/>
      <c r="M268" s="6"/>
      <c r="N268" s="6"/>
      <c r="O268" s="6"/>
      <c r="P268" s="6"/>
      <c r="Q268" s="13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</row>
    <row r="269" spans="1:45" ht="30" customHeight="1" x14ac:dyDescent="0.25">
      <c r="A269" s="6"/>
      <c r="B269" s="6"/>
      <c r="C269" s="6"/>
      <c r="D269" s="6"/>
      <c r="E269" s="6"/>
      <c r="F269" s="6"/>
      <c r="G269" s="10"/>
      <c r="H269" s="10"/>
      <c r="I269" s="6"/>
      <c r="J269" s="6"/>
      <c r="K269" s="9"/>
      <c r="L269" s="6"/>
      <c r="M269" s="6"/>
      <c r="N269" s="6"/>
      <c r="O269" s="6"/>
      <c r="P269" s="6"/>
      <c r="Q269" s="13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</row>
    <row r="270" spans="1:45" ht="30" customHeight="1" x14ac:dyDescent="0.25">
      <c r="A270" s="6"/>
      <c r="B270" s="6"/>
      <c r="C270" s="6"/>
      <c r="D270" s="6"/>
      <c r="E270" s="6"/>
      <c r="F270" s="6"/>
      <c r="G270" s="10"/>
      <c r="H270" s="10"/>
      <c r="I270" s="6"/>
      <c r="J270" s="6"/>
      <c r="K270" s="9"/>
      <c r="L270" s="6"/>
      <c r="M270" s="6"/>
      <c r="N270" s="6"/>
      <c r="O270" s="6"/>
      <c r="P270" s="6"/>
      <c r="Q270" s="13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</row>
    <row r="271" spans="1:45" ht="30" customHeight="1" x14ac:dyDescent="0.25">
      <c r="A271" s="6"/>
      <c r="B271" s="6"/>
      <c r="C271" s="6"/>
      <c r="D271" s="6"/>
      <c r="E271" s="6"/>
      <c r="F271" s="6"/>
      <c r="G271" s="10"/>
      <c r="H271" s="10"/>
      <c r="I271" s="6"/>
      <c r="J271" s="6"/>
      <c r="K271" s="9"/>
      <c r="L271" s="6"/>
      <c r="M271" s="6"/>
      <c r="N271" s="6"/>
      <c r="O271" s="6"/>
      <c r="P271" s="6"/>
      <c r="Q271" s="13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</row>
    <row r="272" spans="1:45" ht="30" customHeight="1" x14ac:dyDescent="0.25">
      <c r="A272" s="6"/>
      <c r="B272" s="6"/>
      <c r="C272" s="6"/>
      <c r="D272" s="6"/>
      <c r="E272" s="6"/>
      <c r="F272" s="6"/>
      <c r="G272" s="10"/>
      <c r="H272" s="10"/>
      <c r="I272" s="6"/>
      <c r="J272" s="6"/>
      <c r="K272" s="9"/>
      <c r="L272" s="6"/>
      <c r="M272" s="6"/>
      <c r="N272" s="6"/>
      <c r="O272" s="6"/>
      <c r="P272" s="6"/>
      <c r="Q272" s="13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</row>
    <row r="273" spans="1:34" ht="30" customHeight="1" x14ac:dyDescent="0.25">
      <c r="A273" s="6"/>
      <c r="B273" s="6"/>
      <c r="C273" s="6"/>
      <c r="D273" s="6"/>
      <c r="E273" s="6"/>
      <c r="F273" s="6"/>
      <c r="G273" s="10"/>
      <c r="H273" s="10"/>
      <c r="I273" s="6"/>
      <c r="J273" s="6"/>
      <c r="K273" s="9"/>
      <c r="L273" s="6"/>
      <c r="M273" s="6"/>
      <c r="N273" s="6"/>
      <c r="O273" s="6"/>
      <c r="P273" s="6"/>
      <c r="Q273" s="13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</row>
    <row r="274" spans="1:34" ht="30" customHeight="1" x14ac:dyDescent="0.25">
      <c r="A274" s="6"/>
      <c r="B274" s="6"/>
      <c r="C274" s="6"/>
      <c r="D274" s="6"/>
      <c r="E274" s="6"/>
      <c r="F274" s="6"/>
      <c r="G274" s="10"/>
      <c r="H274" s="10"/>
      <c r="I274" s="6"/>
      <c r="J274" s="6"/>
      <c r="K274" s="9"/>
      <c r="L274" s="6"/>
      <c r="M274" s="6"/>
      <c r="N274" s="6"/>
      <c r="O274" s="6"/>
      <c r="P274" s="6"/>
      <c r="Q274" s="13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</row>
    <row r="275" spans="1:34" ht="30" customHeight="1" x14ac:dyDescent="0.25">
      <c r="A275" s="6"/>
      <c r="B275" s="6"/>
      <c r="C275" s="6"/>
      <c r="D275" s="6"/>
      <c r="E275" s="6"/>
      <c r="F275" s="6"/>
      <c r="G275" s="10"/>
      <c r="H275" s="10"/>
      <c r="I275" s="6"/>
      <c r="J275" s="6"/>
      <c r="K275" s="9"/>
      <c r="L275" s="6"/>
      <c r="M275" s="6"/>
      <c r="N275" s="6"/>
      <c r="O275" s="6"/>
      <c r="P275" s="6"/>
      <c r="Q275" s="13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</row>
    <row r="276" spans="1:34" ht="30" customHeight="1" x14ac:dyDescent="0.25">
      <c r="A276" s="6"/>
      <c r="B276" s="6"/>
      <c r="C276" s="6"/>
      <c r="D276" s="6"/>
      <c r="E276" s="6"/>
      <c r="F276" s="6"/>
      <c r="G276" s="10"/>
      <c r="H276" s="10"/>
      <c r="I276" s="6"/>
      <c r="J276" s="6"/>
      <c r="K276" s="9"/>
      <c r="L276" s="6"/>
      <c r="M276" s="6"/>
      <c r="N276" s="6"/>
      <c r="O276" s="6"/>
      <c r="P276" s="6"/>
      <c r="Q276" s="13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</row>
    <row r="277" spans="1:34" ht="30" customHeight="1" x14ac:dyDescent="0.25">
      <c r="A277" s="6"/>
      <c r="B277" s="6"/>
      <c r="C277" s="6"/>
      <c r="D277" s="6"/>
      <c r="E277" s="6"/>
      <c r="F277" s="6"/>
      <c r="G277" s="10"/>
      <c r="H277" s="10"/>
      <c r="I277" s="6"/>
      <c r="J277" s="6"/>
      <c r="K277" s="9"/>
      <c r="L277" s="6"/>
      <c r="M277" s="6"/>
      <c r="N277" s="6"/>
      <c r="O277" s="6"/>
      <c r="P277" s="6"/>
      <c r="Q277" s="13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</row>
    <row r="278" spans="1:34" ht="30" customHeight="1" x14ac:dyDescent="0.25">
      <c r="A278" s="6"/>
      <c r="B278" s="6"/>
      <c r="C278" s="6"/>
      <c r="D278" s="6"/>
      <c r="E278" s="6"/>
      <c r="F278" s="6"/>
      <c r="G278" s="10"/>
      <c r="H278" s="10"/>
      <c r="I278" s="6"/>
      <c r="J278" s="6"/>
      <c r="K278" s="9"/>
      <c r="L278" s="6"/>
      <c r="M278" s="6"/>
      <c r="N278" s="6"/>
      <c r="O278" s="6"/>
      <c r="P278" s="6"/>
      <c r="Q278" s="13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</row>
    <row r="279" spans="1:34" ht="30" customHeight="1" x14ac:dyDescent="0.25">
      <c r="A279" s="6"/>
      <c r="B279" s="6"/>
      <c r="C279" s="6"/>
      <c r="D279" s="6"/>
      <c r="E279" s="6"/>
      <c r="F279" s="6"/>
      <c r="G279" s="10"/>
      <c r="H279" s="10"/>
      <c r="I279" s="6"/>
      <c r="J279" s="6"/>
      <c r="K279" s="9"/>
      <c r="L279" s="6"/>
      <c r="M279" s="6"/>
      <c r="N279" s="6"/>
      <c r="O279" s="6"/>
      <c r="P279" s="6"/>
      <c r="Q279" s="13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</row>
    <row r="280" spans="1:34" ht="30" customHeight="1" x14ac:dyDescent="0.25">
      <c r="A280" s="6"/>
      <c r="B280" s="6"/>
      <c r="C280" s="6"/>
      <c r="D280" s="6"/>
      <c r="E280" s="6"/>
      <c r="F280" s="6"/>
      <c r="G280" s="10"/>
      <c r="H280" s="10"/>
      <c r="I280" s="6"/>
      <c r="J280" s="6"/>
      <c r="K280" s="9"/>
      <c r="L280" s="6"/>
      <c r="M280" s="6"/>
      <c r="N280" s="6"/>
      <c r="O280" s="6"/>
      <c r="P280" s="6"/>
      <c r="Q280" s="13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</row>
    <row r="281" spans="1:34" ht="30" customHeight="1" x14ac:dyDescent="0.25">
      <c r="A281" s="6"/>
      <c r="B281" s="6"/>
      <c r="C281" s="6"/>
      <c r="D281" s="6"/>
      <c r="E281" s="6"/>
      <c r="F281" s="6"/>
      <c r="G281" s="10"/>
      <c r="H281" s="10"/>
      <c r="I281" s="6"/>
      <c r="J281" s="6"/>
      <c r="K281" s="9"/>
      <c r="L281" s="6"/>
      <c r="M281" s="6"/>
      <c r="N281" s="6"/>
      <c r="O281" s="6"/>
      <c r="P281" s="6"/>
      <c r="Q281" s="13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</row>
    <row r="282" spans="1:34" ht="30" customHeight="1" x14ac:dyDescent="0.25">
      <c r="A282" s="6"/>
      <c r="B282" s="6"/>
      <c r="C282" s="6"/>
      <c r="D282" s="6"/>
      <c r="E282" s="6"/>
      <c r="F282" s="6"/>
      <c r="G282" s="10"/>
      <c r="H282" s="10"/>
      <c r="I282" s="6"/>
      <c r="J282" s="6"/>
      <c r="K282" s="9"/>
      <c r="L282" s="6"/>
      <c r="M282" s="6"/>
      <c r="N282" s="6"/>
      <c r="O282" s="6"/>
      <c r="P282" s="6"/>
      <c r="Q282" s="13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</row>
    <row r="283" spans="1:34" ht="30" customHeight="1" x14ac:dyDescent="0.25">
      <c r="A283" s="6"/>
      <c r="B283" s="6"/>
      <c r="C283" s="6"/>
      <c r="D283" s="6"/>
      <c r="E283" s="6"/>
      <c r="F283" s="6"/>
      <c r="G283" s="10"/>
      <c r="H283" s="10"/>
      <c r="I283" s="6"/>
      <c r="J283" s="6"/>
      <c r="K283" s="9"/>
      <c r="L283" s="6"/>
      <c r="M283" s="6"/>
      <c r="N283" s="6"/>
      <c r="O283" s="6"/>
      <c r="P283" s="6"/>
      <c r="Q283" s="13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</row>
    <row r="284" spans="1:34" ht="30" customHeight="1" x14ac:dyDescent="0.25">
      <c r="A284" s="6"/>
      <c r="B284" s="6"/>
      <c r="C284" s="6"/>
      <c r="D284" s="6"/>
      <c r="E284" s="6"/>
      <c r="F284" s="6"/>
      <c r="G284" s="10"/>
      <c r="H284" s="10"/>
      <c r="I284" s="6"/>
      <c r="J284" s="6"/>
      <c r="K284" s="9"/>
      <c r="L284" s="6"/>
      <c r="M284" s="6"/>
      <c r="N284" s="6"/>
      <c r="O284" s="6"/>
      <c r="P284" s="6"/>
      <c r="Q284" s="13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</row>
    <row r="285" spans="1:34" ht="30" customHeight="1" x14ac:dyDescent="0.25">
      <c r="A285" s="6"/>
      <c r="B285" s="6"/>
      <c r="C285" s="6"/>
      <c r="D285" s="6"/>
      <c r="E285" s="6"/>
      <c r="F285" s="6"/>
      <c r="G285" s="10"/>
      <c r="H285" s="10"/>
      <c r="I285" s="6"/>
      <c r="J285" s="6"/>
      <c r="K285" s="9"/>
      <c r="L285" s="6"/>
      <c r="M285" s="6"/>
      <c r="N285" s="6"/>
      <c r="O285" s="6"/>
      <c r="P285" s="6"/>
      <c r="Q285" s="13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</row>
    <row r="286" spans="1:34" ht="30" customHeight="1" x14ac:dyDescent="0.25">
      <c r="A286" s="6"/>
      <c r="B286" s="6"/>
      <c r="C286" s="6"/>
      <c r="D286" s="6"/>
      <c r="E286" s="6"/>
      <c r="F286" s="6"/>
      <c r="G286" s="10"/>
      <c r="H286" s="10"/>
      <c r="I286" s="6"/>
      <c r="J286" s="6"/>
      <c r="K286" s="9"/>
      <c r="L286" s="6"/>
      <c r="M286" s="6"/>
      <c r="N286" s="6"/>
      <c r="O286" s="6"/>
      <c r="P286" s="6"/>
      <c r="Q286" s="13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</row>
    <row r="287" spans="1:34" ht="30" customHeight="1" x14ac:dyDescent="0.25">
      <c r="A287" s="6"/>
      <c r="B287" s="6"/>
      <c r="C287" s="6"/>
      <c r="D287" s="6"/>
      <c r="E287" s="6"/>
      <c r="F287" s="6"/>
      <c r="G287" s="10"/>
      <c r="H287" s="10"/>
      <c r="I287" s="6"/>
      <c r="J287" s="6"/>
      <c r="K287" s="9"/>
      <c r="L287" s="6"/>
      <c r="M287" s="6"/>
      <c r="N287" s="6"/>
      <c r="O287" s="6"/>
      <c r="P287" s="6"/>
      <c r="Q287" s="13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</row>
    <row r="288" spans="1:34" ht="30" customHeight="1" x14ac:dyDescent="0.25">
      <c r="A288" s="6"/>
      <c r="B288" s="6"/>
      <c r="C288" s="6"/>
      <c r="D288" s="6"/>
      <c r="E288" s="6"/>
      <c r="F288" s="6"/>
      <c r="G288" s="10"/>
      <c r="H288" s="10"/>
      <c r="I288" s="6"/>
      <c r="J288" s="6"/>
      <c r="K288" s="9"/>
      <c r="L288" s="6"/>
      <c r="M288" s="6"/>
      <c r="N288" s="6"/>
      <c r="O288" s="6"/>
      <c r="P288" s="6"/>
      <c r="Q288" s="13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</row>
    <row r="289" spans="1:34" ht="30" customHeight="1" x14ac:dyDescent="0.25">
      <c r="A289" s="6"/>
      <c r="B289" s="6"/>
      <c r="C289" s="6"/>
      <c r="D289" s="6"/>
      <c r="E289" s="6"/>
      <c r="F289" s="6"/>
      <c r="G289" s="10"/>
      <c r="H289" s="10"/>
      <c r="I289" s="6"/>
      <c r="J289" s="6"/>
      <c r="K289" s="9"/>
      <c r="L289" s="6"/>
      <c r="M289" s="6"/>
      <c r="N289" s="6"/>
      <c r="O289" s="6"/>
      <c r="P289" s="6"/>
      <c r="Q289" s="13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</row>
    <row r="290" spans="1:34" ht="30" customHeight="1" x14ac:dyDescent="0.25">
      <c r="A290" s="6"/>
      <c r="B290" s="6"/>
      <c r="C290" s="6"/>
      <c r="D290" s="6"/>
      <c r="E290" s="6"/>
      <c r="F290" s="6"/>
      <c r="G290" s="10"/>
      <c r="H290" s="10"/>
      <c r="I290" s="6"/>
      <c r="J290" s="6"/>
      <c r="K290" s="9"/>
      <c r="L290" s="6"/>
      <c r="M290" s="6"/>
      <c r="N290" s="6"/>
      <c r="O290" s="6"/>
      <c r="P290" s="6"/>
      <c r="Q290" s="13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</row>
    <row r="291" spans="1:34" ht="30" customHeight="1" x14ac:dyDescent="0.25">
      <c r="A291" s="6"/>
      <c r="B291" s="6"/>
      <c r="C291" s="6"/>
      <c r="D291" s="6"/>
      <c r="E291" s="6"/>
      <c r="F291" s="6"/>
      <c r="G291" s="10"/>
      <c r="H291" s="10"/>
      <c r="I291" s="6"/>
      <c r="J291" s="6"/>
      <c r="K291" s="9"/>
      <c r="L291" s="6"/>
      <c r="M291" s="6"/>
      <c r="N291" s="6"/>
      <c r="O291" s="6"/>
      <c r="P291" s="6"/>
      <c r="Q291" s="13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</row>
    <row r="292" spans="1:34" ht="30" customHeight="1" x14ac:dyDescent="0.25">
      <c r="A292" s="6"/>
      <c r="B292" s="6"/>
      <c r="C292" s="6"/>
      <c r="D292" s="6"/>
      <c r="E292" s="6"/>
      <c r="F292" s="6"/>
      <c r="G292" s="10"/>
      <c r="H292" s="10"/>
      <c r="I292" s="6"/>
      <c r="J292" s="6"/>
      <c r="K292" s="9"/>
      <c r="L292" s="6"/>
      <c r="M292" s="6"/>
      <c r="N292" s="6"/>
      <c r="O292" s="6"/>
      <c r="P292" s="6"/>
      <c r="Q292" s="13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</row>
    <row r="293" spans="1:34" ht="30" customHeight="1" x14ac:dyDescent="0.25">
      <c r="A293" s="6"/>
      <c r="B293" s="6"/>
      <c r="C293" s="6"/>
      <c r="D293" s="6"/>
      <c r="E293" s="6"/>
      <c r="F293" s="6"/>
      <c r="G293" s="10"/>
      <c r="H293" s="10"/>
      <c r="I293" s="6"/>
      <c r="J293" s="6"/>
      <c r="K293" s="9"/>
      <c r="L293" s="6"/>
      <c r="M293" s="6"/>
      <c r="N293" s="6"/>
      <c r="O293" s="6"/>
      <c r="P293" s="6"/>
      <c r="Q293" s="13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</row>
    <row r="294" spans="1:34" ht="30" customHeight="1" x14ac:dyDescent="0.25">
      <c r="A294" s="6"/>
      <c r="B294" s="6"/>
      <c r="C294" s="6"/>
      <c r="D294" s="6"/>
      <c r="E294" s="6"/>
      <c r="F294" s="6"/>
      <c r="G294" s="10"/>
      <c r="H294" s="10"/>
      <c r="I294" s="6"/>
      <c r="J294" s="6"/>
      <c r="K294" s="9"/>
      <c r="L294" s="6"/>
      <c r="M294" s="6"/>
      <c r="N294" s="6"/>
      <c r="O294" s="6"/>
      <c r="P294" s="6"/>
      <c r="Q294" s="13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</row>
    <row r="295" spans="1:34" ht="30" customHeight="1" x14ac:dyDescent="0.25">
      <c r="A295" s="6"/>
      <c r="B295" s="6"/>
      <c r="C295" s="6"/>
      <c r="D295" s="6"/>
      <c r="E295" s="6"/>
      <c r="F295" s="6"/>
      <c r="G295" s="10"/>
      <c r="H295" s="10"/>
      <c r="I295" s="6"/>
      <c r="J295" s="6"/>
      <c r="K295" s="9"/>
      <c r="L295" s="6"/>
      <c r="M295" s="6"/>
      <c r="N295" s="6"/>
      <c r="O295" s="6"/>
      <c r="P295" s="6"/>
      <c r="Q295" s="13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</row>
    <row r="296" spans="1:34" ht="30" customHeight="1" x14ac:dyDescent="0.25">
      <c r="A296" s="6"/>
      <c r="B296" s="6"/>
      <c r="C296" s="6"/>
      <c r="D296" s="6"/>
      <c r="E296" s="6"/>
      <c r="F296" s="6"/>
      <c r="G296" s="10"/>
      <c r="H296" s="10"/>
      <c r="I296" s="6"/>
      <c r="J296" s="6"/>
      <c r="K296" s="9"/>
      <c r="L296" s="6"/>
      <c r="M296" s="6"/>
      <c r="N296" s="6"/>
      <c r="O296" s="6"/>
      <c r="P296" s="6"/>
      <c r="Q296" s="13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</row>
    <row r="297" spans="1:34" ht="30" customHeight="1" x14ac:dyDescent="0.25">
      <c r="A297" s="6"/>
      <c r="B297" s="6"/>
      <c r="C297" s="6"/>
      <c r="D297" s="6"/>
      <c r="E297" s="6"/>
      <c r="F297" s="6"/>
      <c r="G297" s="10"/>
      <c r="H297" s="10"/>
      <c r="I297" s="6"/>
      <c r="J297" s="6"/>
      <c r="K297" s="9"/>
      <c r="L297" s="6"/>
      <c r="M297" s="6"/>
      <c r="N297" s="6"/>
      <c r="O297" s="6"/>
      <c r="P297" s="6"/>
      <c r="Q297" s="13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</row>
    <row r="298" spans="1:34" ht="30" customHeight="1" x14ac:dyDescent="0.25">
      <c r="A298" s="6"/>
      <c r="B298" s="6"/>
      <c r="C298" s="6"/>
      <c r="D298" s="6"/>
      <c r="E298" s="6"/>
      <c r="F298" s="6"/>
      <c r="G298" s="10"/>
      <c r="H298" s="10"/>
      <c r="I298" s="6"/>
      <c r="J298" s="6"/>
      <c r="K298" s="9"/>
      <c r="L298" s="6"/>
      <c r="M298" s="6"/>
      <c r="N298" s="6"/>
      <c r="O298" s="6"/>
      <c r="P298" s="6"/>
      <c r="Q298" s="13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</row>
    <row r="299" spans="1:34" ht="30" customHeight="1" x14ac:dyDescent="0.25">
      <c r="A299" s="6"/>
      <c r="B299" s="6"/>
      <c r="C299" s="6"/>
      <c r="D299" s="6"/>
      <c r="E299" s="6"/>
      <c r="F299" s="6"/>
      <c r="G299" s="10"/>
      <c r="H299" s="10"/>
      <c r="I299" s="6"/>
      <c r="J299" s="6"/>
      <c r="K299" s="9"/>
      <c r="L299" s="6"/>
      <c r="M299" s="6"/>
      <c r="N299" s="6"/>
      <c r="O299" s="6"/>
      <c r="P299" s="6"/>
      <c r="Q299" s="13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</row>
    <row r="300" spans="1:34" ht="30" customHeight="1" x14ac:dyDescent="0.25">
      <c r="A300" s="6"/>
      <c r="B300" s="6"/>
      <c r="C300" s="6"/>
      <c r="D300" s="6"/>
      <c r="E300" s="6"/>
      <c r="F300" s="6"/>
      <c r="G300" s="10"/>
      <c r="H300" s="10"/>
      <c r="I300" s="6"/>
      <c r="J300" s="6"/>
      <c r="K300" s="9"/>
      <c r="L300" s="6"/>
      <c r="M300" s="6"/>
      <c r="N300" s="6"/>
      <c r="O300" s="6"/>
      <c r="P300" s="6"/>
      <c r="Q300" s="13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</row>
    <row r="301" spans="1:34" ht="30" customHeight="1" x14ac:dyDescent="0.25">
      <c r="A301" s="6"/>
      <c r="B301" s="6"/>
      <c r="C301" s="6"/>
      <c r="D301" s="6"/>
      <c r="E301" s="6"/>
      <c r="F301" s="6"/>
      <c r="G301" s="10"/>
      <c r="H301" s="10"/>
      <c r="I301" s="6"/>
      <c r="J301" s="6"/>
      <c r="K301" s="9"/>
      <c r="L301" s="6"/>
      <c r="M301" s="6"/>
      <c r="N301" s="6"/>
      <c r="O301" s="6"/>
      <c r="P301" s="6"/>
      <c r="Q301" s="13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</row>
    <row r="302" spans="1:34" ht="30" customHeight="1" x14ac:dyDescent="0.25">
      <c r="A302" s="6"/>
      <c r="B302" s="6"/>
      <c r="C302" s="6"/>
      <c r="D302" s="6"/>
      <c r="E302" s="6"/>
      <c r="F302" s="6"/>
      <c r="G302" s="10"/>
      <c r="H302" s="10"/>
      <c r="I302" s="6"/>
      <c r="J302" s="6"/>
      <c r="K302" s="9"/>
      <c r="L302" s="6"/>
      <c r="M302" s="6"/>
      <c r="N302" s="6"/>
      <c r="O302" s="6"/>
      <c r="P302" s="6"/>
      <c r="Q302" s="13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</row>
    <row r="303" spans="1:34" ht="30" customHeight="1" x14ac:dyDescent="0.25">
      <c r="A303" s="6"/>
      <c r="B303" s="6"/>
      <c r="C303" s="6"/>
      <c r="D303" s="6"/>
      <c r="E303" s="6"/>
      <c r="F303" s="6"/>
      <c r="G303" s="10"/>
      <c r="H303" s="10"/>
      <c r="I303" s="6"/>
      <c r="J303" s="6"/>
      <c r="K303" s="9"/>
      <c r="L303" s="6"/>
      <c r="M303" s="6"/>
      <c r="N303" s="6"/>
      <c r="O303" s="6"/>
      <c r="P303" s="6"/>
      <c r="Q303" s="13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</row>
    <row r="304" spans="1:34" ht="30" customHeight="1" x14ac:dyDescent="0.25">
      <c r="A304" s="6"/>
      <c r="B304" s="6"/>
      <c r="C304" s="6"/>
      <c r="D304" s="6"/>
      <c r="E304" s="6"/>
      <c r="F304" s="6"/>
      <c r="G304" s="10"/>
      <c r="H304" s="10"/>
      <c r="I304" s="6"/>
      <c r="J304" s="6"/>
      <c r="K304" s="9"/>
      <c r="L304" s="6"/>
      <c r="M304" s="6"/>
      <c r="N304" s="6"/>
      <c r="O304" s="6"/>
      <c r="P304" s="6"/>
      <c r="Q304" s="13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</row>
    <row r="305" spans="1:34" ht="30" customHeight="1" x14ac:dyDescent="0.25">
      <c r="A305" s="6"/>
      <c r="B305" s="6"/>
      <c r="C305" s="6"/>
      <c r="D305" s="6"/>
      <c r="E305" s="6"/>
      <c r="F305" s="6"/>
      <c r="G305" s="10"/>
      <c r="H305" s="10"/>
      <c r="I305" s="6"/>
      <c r="J305" s="6"/>
      <c r="K305" s="9"/>
      <c r="L305" s="6"/>
      <c r="M305" s="6"/>
      <c r="N305" s="6"/>
      <c r="O305" s="6"/>
      <c r="P305" s="6"/>
      <c r="Q305" s="13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</row>
    <row r="306" spans="1:34" ht="30" customHeight="1" x14ac:dyDescent="0.25">
      <c r="A306" s="6"/>
      <c r="B306" s="6"/>
      <c r="C306" s="6"/>
      <c r="D306" s="6"/>
      <c r="E306" s="6"/>
      <c r="F306" s="6"/>
      <c r="G306" s="10"/>
      <c r="H306" s="10"/>
      <c r="I306" s="6"/>
      <c r="J306" s="6"/>
      <c r="K306" s="9"/>
      <c r="L306" s="6"/>
      <c r="M306" s="6"/>
      <c r="N306" s="6"/>
      <c r="O306" s="6"/>
      <c r="P306" s="6"/>
      <c r="Q306" s="13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</row>
    <row r="307" spans="1:34" ht="30" customHeight="1" x14ac:dyDescent="0.25">
      <c r="A307" s="6"/>
      <c r="B307" s="6"/>
      <c r="C307" s="6"/>
      <c r="D307" s="6"/>
      <c r="E307" s="6"/>
      <c r="F307" s="6"/>
      <c r="G307" s="10"/>
      <c r="H307" s="10"/>
      <c r="I307" s="6"/>
      <c r="J307" s="6"/>
      <c r="K307" s="9"/>
      <c r="L307" s="6"/>
      <c r="M307" s="6"/>
      <c r="N307" s="6"/>
      <c r="O307" s="6"/>
      <c r="P307" s="6"/>
      <c r="Q307" s="13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</row>
    <row r="308" spans="1:34" ht="30" customHeight="1" x14ac:dyDescent="0.25">
      <c r="A308" s="6"/>
      <c r="B308" s="6"/>
      <c r="C308" s="6"/>
      <c r="D308" s="6"/>
      <c r="E308" s="6"/>
      <c r="F308" s="6"/>
      <c r="G308" s="10"/>
      <c r="H308" s="10"/>
      <c r="I308" s="6"/>
      <c r="J308" s="6"/>
      <c r="K308" s="9"/>
      <c r="L308" s="6"/>
      <c r="M308" s="6"/>
      <c r="N308" s="6"/>
      <c r="O308" s="6"/>
      <c r="P308" s="6"/>
      <c r="Q308" s="13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</row>
    <row r="309" spans="1:34" ht="30" customHeight="1" x14ac:dyDescent="0.25">
      <c r="A309" s="6"/>
      <c r="B309" s="6"/>
      <c r="C309" s="6"/>
      <c r="D309" s="6"/>
      <c r="E309" s="6"/>
      <c r="F309" s="6"/>
      <c r="G309" s="10"/>
      <c r="H309" s="10"/>
      <c r="I309" s="6"/>
      <c r="J309" s="6"/>
      <c r="K309" s="9"/>
      <c r="L309" s="6"/>
      <c r="M309" s="6"/>
      <c r="N309" s="6"/>
      <c r="O309" s="6"/>
      <c r="P309" s="6"/>
      <c r="Q309" s="13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</row>
    <row r="310" spans="1:34" ht="30" customHeight="1" x14ac:dyDescent="0.25">
      <c r="A310" s="6"/>
      <c r="B310" s="6"/>
      <c r="C310" s="6"/>
      <c r="D310" s="6"/>
      <c r="E310" s="6"/>
      <c r="F310" s="6"/>
      <c r="G310" s="10"/>
      <c r="H310" s="10"/>
      <c r="I310" s="6"/>
      <c r="J310" s="6"/>
      <c r="K310" s="9"/>
      <c r="L310" s="6"/>
      <c r="M310" s="6"/>
      <c r="N310" s="6"/>
      <c r="O310" s="6"/>
      <c r="P310" s="6"/>
      <c r="Q310" s="13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</row>
    <row r="311" spans="1:34" ht="30" customHeight="1" x14ac:dyDescent="0.25">
      <c r="A311" s="6"/>
      <c r="B311" s="6"/>
      <c r="C311" s="6"/>
      <c r="D311" s="6"/>
      <c r="E311" s="6"/>
      <c r="F311" s="6"/>
      <c r="G311" s="10"/>
      <c r="H311" s="10"/>
      <c r="I311" s="6"/>
      <c r="J311" s="6"/>
      <c r="K311" s="9"/>
      <c r="L311" s="6"/>
      <c r="M311" s="6"/>
      <c r="N311" s="6"/>
      <c r="O311" s="6"/>
      <c r="P311" s="6"/>
      <c r="Q311" s="13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</row>
    <row r="312" spans="1:34" ht="30" customHeight="1" x14ac:dyDescent="0.25">
      <c r="A312" s="6"/>
      <c r="B312" s="6"/>
      <c r="C312" s="6"/>
      <c r="D312" s="6"/>
      <c r="E312" s="6"/>
      <c r="F312" s="6"/>
      <c r="G312" s="10"/>
      <c r="H312" s="10"/>
      <c r="I312" s="6"/>
      <c r="J312" s="6"/>
      <c r="K312" s="9"/>
      <c r="L312" s="6"/>
      <c r="M312" s="6"/>
      <c r="N312" s="6"/>
      <c r="O312" s="6"/>
      <c r="P312" s="6"/>
      <c r="Q312" s="13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</row>
    <row r="313" spans="1:34" ht="30" customHeight="1" x14ac:dyDescent="0.25">
      <c r="A313" s="6"/>
      <c r="B313" s="6"/>
      <c r="C313" s="6"/>
      <c r="D313" s="6"/>
      <c r="E313" s="6"/>
      <c r="F313" s="6"/>
      <c r="G313" s="10"/>
      <c r="H313" s="10"/>
      <c r="I313" s="6"/>
      <c r="J313" s="6"/>
      <c r="K313" s="9"/>
      <c r="L313" s="6"/>
      <c r="M313" s="6"/>
      <c r="N313" s="6"/>
      <c r="O313" s="6"/>
      <c r="P313" s="6"/>
      <c r="Q313" s="13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</row>
    <row r="314" spans="1:34" ht="30" customHeight="1" x14ac:dyDescent="0.25">
      <c r="A314" s="6"/>
      <c r="B314" s="6"/>
      <c r="C314" s="6"/>
      <c r="D314" s="6"/>
      <c r="E314" s="6"/>
      <c r="F314" s="6"/>
      <c r="G314" s="10"/>
      <c r="H314" s="10"/>
      <c r="I314" s="6"/>
      <c r="J314" s="6"/>
      <c r="K314" s="9"/>
      <c r="L314" s="6"/>
      <c r="M314" s="6"/>
      <c r="N314" s="6"/>
      <c r="O314" s="6"/>
      <c r="P314" s="6"/>
      <c r="Q314" s="13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</row>
    <row r="315" spans="1:34" ht="30" customHeight="1" x14ac:dyDescent="0.25">
      <c r="A315" s="6"/>
      <c r="B315" s="6"/>
      <c r="C315" s="6"/>
      <c r="D315" s="6"/>
      <c r="E315" s="6"/>
      <c r="F315" s="6"/>
      <c r="G315" s="10"/>
      <c r="H315" s="10"/>
      <c r="I315" s="6"/>
      <c r="J315" s="6"/>
      <c r="K315" s="9"/>
      <c r="L315" s="6"/>
      <c r="M315" s="6"/>
      <c r="N315" s="6"/>
      <c r="O315" s="6"/>
      <c r="P315" s="6"/>
      <c r="Q315" s="13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</row>
    <row r="316" spans="1:34" ht="30" customHeight="1" x14ac:dyDescent="0.25">
      <c r="A316" s="6"/>
      <c r="B316" s="6"/>
      <c r="C316" s="6"/>
      <c r="D316" s="6"/>
      <c r="E316" s="6"/>
      <c r="F316" s="6"/>
      <c r="G316" s="10"/>
      <c r="H316" s="10"/>
      <c r="I316" s="6"/>
      <c r="J316" s="6"/>
      <c r="K316" s="9"/>
      <c r="L316" s="6"/>
      <c r="M316" s="6"/>
      <c r="N316" s="6"/>
      <c r="O316" s="6"/>
      <c r="P316" s="6"/>
      <c r="Q316" s="13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</row>
    <row r="317" spans="1:34" ht="30" customHeight="1" x14ac:dyDescent="0.25">
      <c r="A317" s="6"/>
      <c r="B317" s="6"/>
      <c r="C317" s="6"/>
      <c r="D317" s="6"/>
      <c r="E317" s="6"/>
      <c r="F317" s="6"/>
      <c r="G317" s="10"/>
      <c r="H317" s="10"/>
      <c r="I317" s="6"/>
      <c r="J317" s="6"/>
      <c r="K317" s="9"/>
      <c r="L317" s="6"/>
      <c r="M317" s="6"/>
      <c r="N317" s="6"/>
      <c r="O317" s="6"/>
      <c r="P317" s="6"/>
      <c r="Q317" s="13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</row>
    <row r="318" spans="1:34" ht="30" customHeight="1" x14ac:dyDescent="0.25">
      <c r="A318" s="6"/>
      <c r="B318" s="6"/>
      <c r="C318" s="6"/>
      <c r="D318" s="6"/>
      <c r="E318" s="6"/>
      <c r="F318" s="6"/>
      <c r="G318" s="10"/>
      <c r="H318" s="10"/>
      <c r="I318" s="6"/>
      <c r="J318" s="6"/>
      <c r="K318" s="9"/>
      <c r="L318" s="6"/>
      <c r="M318" s="6"/>
      <c r="N318" s="6"/>
      <c r="O318" s="6"/>
      <c r="P318" s="6"/>
      <c r="Q318" s="13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</row>
    <row r="319" spans="1:34" ht="30" customHeight="1" x14ac:dyDescent="0.25">
      <c r="A319" s="6"/>
      <c r="B319" s="6"/>
      <c r="C319" s="6"/>
      <c r="D319" s="6"/>
      <c r="E319" s="6"/>
      <c r="F319" s="6"/>
      <c r="G319" s="10"/>
      <c r="H319" s="10"/>
      <c r="I319" s="6"/>
      <c r="J319" s="6"/>
      <c r="K319" s="9"/>
      <c r="L319" s="6"/>
      <c r="M319" s="6"/>
      <c r="N319" s="6"/>
      <c r="O319" s="6"/>
      <c r="P319" s="6"/>
      <c r="Q319" s="13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</row>
    <row r="320" spans="1:34" ht="30" customHeight="1" x14ac:dyDescent="0.25">
      <c r="A320" s="6"/>
      <c r="B320" s="6"/>
      <c r="C320" s="6"/>
      <c r="D320" s="6"/>
      <c r="E320" s="6"/>
      <c r="F320" s="6"/>
      <c r="G320" s="10"/>
      <c r="H320" s="10"/>
      <c r="I320" s="6"/>
      <c r="J320" s="6"/>
      <c r="K320" s="9"/>
      <c r="L320" s="6"/>
      <c r="M320" s="6"/>
      <c r="N320" s="6"/>
      <c r="O320" s="6"/>
      <c r="P320" s="6"/>
      <c r="Q320" s="13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</row>
    <row r="321" spans="1:34" ht="30" customHeight="1" x14ac:dyDescent="0.25">
      <c r="A321" s="6"/>
      <c r="B321" s="6"/>
      <c r="C321" s="6"/>
      <c r="D321" s="6"/>
      <c r="E321" s="6"/>
      <c r="F321" s="6"/>
      <c r="G321" s="10"/>
      <c r="H321" s="10"/>
      <c r="I321" s="6"/>
      <c r="J321" s="6"/>
      <c r="K321" s="9"/>
      <c r="L321" s="6"/>
      <c r="M321" s="6"/>
      <c r="N321" s="6"/>
      <c r="O321" s="6"/>
      <c r="P321" s="6"/>
      <c r="Q321" s="13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</row>
    <row r="322" spans="1:34" ht="30" customHeight="1" x14ac:dyDescent="0.25">
      <c r="A322" s="6"/>
      <c r="B322" s="6"/>
      <c r="C322" s="6"/>
      <c r="D322" s="6"/>
      <c r="E322" s="6"/>
      <c r="F322" s="6"/>
      <c r="G322" s="10"/>
      <c r="H322" s="10"/>
      <c r="I322" s="6"/>
      <c r="J322" s="6"/>
      <c r="K322" s="9"/>
      <c r="L322" s="6"/>
      <c r="M322" s="6"/>
      <c r="N322" s="6"/>
      <c r="O322" s="6"/>
      <c r="P322" s="6"/>
      <c r="Q322" s="13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</row>
    <row r="323" spans="1:34" ht="30" customHeight="1" x14ac:dyDescent="0.25">
      <c r="A323" s="6"/>
      <c r="B323" s="6"/>
      <c r="C323" s="6"/>
      <c r="D323" s="6"/>
      <c r="E323" s="6"/>
      <c r="F323" s="6"/>
      <c r="G323" s="10"/>
      <c r="H323" s="10"/>
      <c r="I323" s="6"/>
      <c r="J323" s="6"/>
      <c r="K323" s="9"/>
      <c r="L323" s="6"/>
      <c r="M323" s="6"/>
      <c r="N323" s="6"/>
      <c r="O323" s="6"/>
      <c r="P323" s="6"/>
      <c r="Q323" s="13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</row>
    <row r="324" spans="1:34" ht="30" customHeight="1" x14ac:dyDescent="0.25">
      <c r="A324" s="6"/>
      <c r="B324" s="6"/>
      <c r="C324" s="6"/>
      <c r="D324" s="6"/>
      <c r="E324" s="6"/>
      <c r="F324" s="6"/>
      <c r="G324" s="10"/>
      <c r="H324" s="10"/>
      <c r="I324" s="6"/>
      <c r="J324" s="6"/>
      <c r="K324" s="9"/>
      <c r="L324" s="6"/>
      <c r="M324" s="6"/>
      <c r="N324" s="6"/>
      <c r="O324" s="6"/>
      <c r="P324" s="6"/>
      <c r="Q324" s="13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</row>
    <row r="325" spans="1:34" ht="30" customHeight="1" x14ac:dyDescent="0.25">
      <c r="A325" s="6"/>
      <c r="B325" s="6"/>
      <c r="C325" s="6"/>
      <c r="D325" s="6"/>
      <c r="E325" s="6"/>
      <c r="F325" s="6"/>
      <c r="G325" s="10"/>
      <c r="H325" s="10"/>
      <c r="I325" s="6"/>
      <c r="J325" s="6"/>
      <c r="K325" s="9"/>
      <c r="L325" s="6"/>
      <c r="M325" s="6"/>
      <c r="N325" s="6"/>
      <c r="O325" s="6"/>
      <c r="P325" s="6"/>
      <c r="Q325" s="13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</row>
    <row r="326" spans="1:34" ht="30" customHeight="1" x14ac:dyDescent="0.25">
      <c r="A326" s="6"/>
      <c r="B326" s="6"/>
      <c r="C326" s="6"/>
      <c r="D326" s="6"/>
      <c r="E326" s="6"/>
      <c r="F326" s="6"/>
      <c r="G326" s="10"/>
      <c r="H326" s="10"/>
      <c r="I326" s="6"/>
      <c r="J326" s="6"/>
      <c r="K326" s="9"/>
      <c r="L326" s="6"/>
      <c r="M326" s="6"/>
      <c r="N326" s="6"/>
      <c r="O326" s="6"/>
      <c r="P326" s="6"/>
      <c r="Q326" s="13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</row>
    <row r="327" spans="1:34" ht="30" customHeight="1" x14ac:dyDescent="0.25">
      <c r="A327" s="6"/>
      <c r="B327" s="6"/>
      <c r="C327" s="6"/>
      <c r="D327" s="6"/>
      <c r="E327" s="6"/>
      <c r="F327" s="6"/>
      <c r="G327" s="10"/>
      <c r="H327" s="10"/>
      <c r="I327" s="6"/>
      <c r="J327" s="6"/>
      <c r="K327" s="9"/>
      <c r="L327" s="6"/>
      <c r="M327" s="6"/>
      <c r="N327" s="6"/>
      <c r="O327" s="6"/>
      <c r="P327" s="6"/>
      <c r="Q327" s="13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</row>
    <row r="328" spans="1:34" ht="30" customHeight="1" x14ac:dyDescent="0.25">
      <c r="A328" s="6"/>
      <c r="B328" s="6"/>
      <c r="C328" s="6"/>
      <c r="D328" s="6"/>
      <c r="E328" s="6"/>
      <c r="F328" s="6"/>
      <c r="G328" s="10"/>
      <c r="H328" s="10"/>
      <c r="I328" s="6"/>
      <c r="J328" s="6"/>
      <c r="K328" s="9"/>
      <c r="L328" s="6"/>
      <c r="M328" s="6"/>
      <c r="N328" s="6"/>
      <c r="O328" s="6"/>
      <c r="P328" s="6"/>
      <c r="Q328" s="13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</row>
    <row r="329" spans="1:34" ht="30" customHeight="1" x14ac:dyDescent="0.25">
      <c r="A329" s="6"/>
      <c r="B329" s="6"/>
      <c r="C329" s="6"/>
      <c r="D329" s="6"/>
      <c r="E329" s="6"/>
      <c r="F329" s="6"/>
      <c r="G329" s="10"/>
      <c r="H329" s="10"/>
      <c r="I329" s="6"/>
      <c r="J329" s="6"/>
      <c r="K329" s="9"/>
      <c r="L329" s="6"/>
      <c r="M329" s="6"/>
      <c r="N329" s="6"/>
      <c r="O329" s="6"/>
      <c r="P329" s="6"/>
      <c r="Q329" s="13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</row>
    <row r="330" spans="1:34" ht="30" customHeight="1" x14ac:dyDescent="0.25">
      <c r="A330" s="6"/>
      <c r="B330" s="6"/>
      <c r="C330" s="6"/>
      <c r="D330" s="6"/>
      <c r="E330" s="6"/>
      <c r="F330" s="6"/>
      <c r="G330" s="10"/>
      <c r="H330" s="10"/>
      <c r="I330" s="6"/>
      <c r="J330" s="6"/>
      <c r="K330" s="9"/>
      <c r="L330" s="6"/>
      <c r="M330" s="6"/>
      <c r="N330" s="6"/>
      <c r="O330" s="6"/>
      <c r="P330" s="6"/>
      <c r="Q330" s="13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</row>
    <row r="331" spans="1:34" ht="30" customHeight="1" x14ac:dyDescent="0.25">
      <c r="A331" s="16"/>
      <c r="B331" s="16"/>
      <c r="C331" s="16"/>
      <c r="D331" s="16"/>
      <c r="E331" s="16"/>
      <c r="F331" s="16"/>
      <c r="G331" s="17"/>
      <c r="H331" s="17"/>
      <c r="I331" s="16"/>
      <c r="J331" s="18"/>
      <c r="K331" s="15"/>
      <c r="L331" s="19"/>
      <c r="M331" s="16"/>
      <c r="N331" s="16"/>
      <c r="O331" s="16"/>
      <c r="P331" s="16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</row>
    <row r="332" spans="1:34" ht="30" customHeight="1" x14ac:dyDescent="0.25">
      <c r="A332" s="11"/>
      <c r="B332" s="11"/>
      <c r="C332" s="11"/>
      <c r="D332" s="11"/>
      <c r="E332" s="11"/>
      <c r="F332" s="11"/>
      <c r="G332" s="20"/>
      <c r="H332" s="20"/>
      <c r="I332" s="11"/>
      <c r="J332" s="21"/>
      <c r="K332" s="12"/>
      <c r="L332" s="13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</row>
    <row r="333" spans="1:34" ht="30" customHeight="1" x14ac:dyDescent="0.25">
      <c r="A333" s="11"/>
      <c r="B333" s="11"/>
      <c r="C333" s="11"/>
      <c r="D333" s="11"/>
      <c r="E333" s="11"/>
      <c r="F333" s="11"/>
      <c r="G333" s="20"/>
      <c r="H333" s="20"/>
      <c r="I333" s="11"/>
      <c r="J333" s="21"/>
      <c r="K333" s="12"/>
      <c r="L333" s="13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</row>
    <row r="334" spans="1:34" ht="30" customHeight="1" x14ac:dyDescent="0.25">
      <c r="A334" s="11"/>
      <c r="B334" s="11"/>
      <c r="C334" s="11"/>
      <c r="D334" s="11"/>
      <c r="E334" s="11"/>
      <c r="F334" s="11"/>
      <c r="G334" s="20"/>
      <c r="H334" s="20"/>
      <c r="I334" s="11"/>
      <c r="J334" s="21"/>
      <c r="K334" s="12"/>
      <c r="L334" s="13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</row>
    <row r="335" spans="1:34" ht="30" customHeight="1" x14ac:dyDescent="0.25">
      <c r="A335" s="11"/>
      <c r="B335" s="11"/>
      <c r="C335" s="11"/>
      <c r="D335" s="11"/>
      <c r="E335" s="11"/>
      <c r="F335" s="11"/>
      <c r="G335" s="20"/>
      <c r="H335" s="20"/>
      <c r="I335" s="11"/>
      <c r="J335" s="21"/>
      <c r="K335" s="12"/>
      <c r="L335" s="13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</row>
    <row r="336" spans="1:34" ht="30" customHeight="1" x14ac:dyDescent="0.25">
      <c r="A336" s="11"/>
      <c r="B336" s="11"/>
      <c r="C336" s="11"/>
      <c r="D336" s="11"/>
      <c r="E336" s="11"/>
      <c r="F336" s="11"/>
      <c r="G336" s="20"/>
      <c r="H336" s="20"/>
      <c r="I336" s="11"/>
      <c r="J336" s="21"/>
      <c r="K336" s="12"/>
      <c r="L336" s="13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</row>
    <row r="337" spans="1:34" ht="30" customHeight="1" x14ac:dyDescent="0.25">
      <c r="A337" s="11"/>
      <c r="B337" s="11"/>
      <c r="C337" s="11"/>
      <c r="D337" s="11"/>
      <c r="E337" s="11"/>
      <c r="F337" s="11"/>
      <c r="G337" s="20"/>
      <c r="H337" s="20"/>
      <c r="I337" s="11"/>
      <c r="J337" s="21"/>
      <c r="K337" s="12"/>
      <c r="L337" s="13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</row>
  </sheetData>
  <sheetProtection autoFilter="0" pivotTables="0"/>
  <mergeCells count="38">
    <mergeCell ref="D18:D19"/>
    <mergeCell ref="D14:D15"/>
    <mergeCell ref="D25:D26"/>
    <mergeCell ref="D16:D17"/>
    <mergeCell ref="G16:G17"/>
    <mergeCell ref="G14:G15"/>
    <mergeCell ref="G25:G26"/>
    <mergeCell ref="G18:G19"/>
    <mergeCell ref="G62:G63"/>
    <mergeCell ref="G137:M144"/>
    <mergeCell ref="H14:H15"/>
    <mergeCell ref="H16:H17"/>
    <mergeCell ref="H18:H19"/>
    <mergeCell ref="H25:H26"/>
    <mergeCell ref="H57:H59"/>
    <mergeCell ref="H62:H63"/>
    <mergeCell ref="H48:H55"/>
    <mergeCell ref="D106:D113"/>
    <mergeCell ref="E106:E113"/>
    <mergeCell ref="F106:F113"/>
    <mergeCell ref="G106:G113"/>
    <mergeCell ref="H106:H113"/>
    <mergeCell ref="D68:D88"/>
    <mergeCell ref="H28:H30"/>
    <mergeCell ref="H33:H34"/>
    <mergeCell ref="G28:G30"/>
    <mergeCell ref="D28:D30"/>
    <mergeCell ref="D33:D34"/>
    <mergeCell ref="G33:G34"/>
    <mergeCell ref="G48:G55"/>
    <mergeCell ref="D48:D55"/>
    <mergeCell ref="D39:D40"/>
    <mergeCell ref="G39:G40"/>
    <mergeCell ref="H39:H40"/>
    <mergeCell ref="D57:D59"/>
    <mergeCell ref="G57:G59"/>
    <mergeCell ref="D62:D63"/>
    <mergeCell ref="E62:E63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38 D140 E142 E144 E138 B140" formula="1"/>
    <ignoredError sqref="C142 C144" formula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/>
  <dimension ref="A1:G48"/>
  <sheetViews>
    <sheetView zoomScale="90" zoomScaleNormal="90" workbookViewId="0">
      <selection activeCell="L4" sqref="L4"/>
    </sheetView>
  </sheetViews>
  <sheetFormatPr defaultRowHeight="15" x14ac:dyDescent="0.25"/>
  <cols>
    <col min="1" max="1" width="23" style="24" bestFit="1" customWidth="1"/>
    <col min="2" max="2" width="22.42578125" style="24" bestFit="1" customWidth="1"/>
    <col min="3" max="3" width="23.42578125" style="24" bestFit="1" customWidth="1"/>
    <col min="4" max="4" width="23.42578125" style="49" customWidth="1"/>
    <col min="5" max="5" width="23" style="24" bestFit="1" customWidth="1"/>
    <col min="6" max="6" width="24" style="24" bestFit="1" customWidth="1"/>
    <col min="7" max="7" width="25" style="24" bestFit="1" customWidth="1"/>
    <col min="8" max="8" width="10.5703125" style="24" bestFit="1" customWidth="1"/>
    <col min="9" max="9" width="6.7109375" style="24" bestFit="1" customWidth="1"/>
    <col min="10" max="10" width="10" style="24" bestFit="1" customWidth="1"/>
    <col min="11" max="16384" width="9.140625" style="24"/>
  </cols>
  <sheetData>
    <row r="1" spans="1:7" x14ac:dyDescent="0.25">
      <c r="A1" s="3" t="s">
        <v>9</v>
      </c>
      <c r="B1" s="49" t="s">
        <v>207</v>
      </c>
      <c r="C1" s="49"/>
      <c r="E1" s="3" t="s">
        <v>9</v>
      </c>
      <c r="F1" s="49" t="s">
        <v>207</v>
      </c>
    </row>
    <row r="2" spans="1:7" ht="30" customHeight="1" x14ac:dyDescent="0.25">
      <c r="A2" s="151" t="s">
        <v>593</v>
      </c>
      <c r="B2" s="151"/>
      <c r="C2" s="151"/>
      <c r="E2" s="151" t="s">
        <v>214</v>
      </c>
      <c r="F2" s="151"/>
    </row>
    <row r="3" spans="1:7" x14ac:dyDescent="0.25">
      <c r="A3" s="3" t="s">
        <v>191</v>
      </c>
      <c r="B3" s="49" t="s">
        <v>189</v>
      </c>
      <c r="C3" s="49" t="s">
        <v>591</v>
      </c>
      <c r="E3" s="3" t="s">
        <v>191</v>
      </c>
      <c r="F3" s="49" t="s">
        <v>192</v>
      </c>
      <c r="G3" s="49" t="s">
        <v>592</v>
      </c>
    </row>
    <row r="4" spans="1:7" x14ac:dyDescent="0.25">
      <c r="A4" s="4" t="s">
        <v>418</v>
      </c>
      <c r="B4" s="2">
        <v>4</v>
      </c>
      <c r="C4" s="122">
        <v>0.08</v>
      </c>
      <c r="D4" s="122"/>
      <c r="E4" s="4" t="s">
        <v>93</v>
      </c>
      <c r="F4" s="2">
        <v>2</v>
      </c>
      <c r="G4" s="122">
        <v>4.4444444444444446E-2</v>
      </c>
    </row>
    <row r="5" spans="1:7" x14ac:dyDescent="0.25">
      <c r="A5" s="4" t="s">
        <v>455</v>
      </c>
      <c r="B5" s="2">
        <v>9</v>
      </c>
      <c r="C5" s="122">
        <v>0.18</v>
      </c>
      <c r="D5" s="122"/>
      <c r="E5" s="4" t="s">
        <v>418</v>
      </c>
      <c r="F5" s="2">
        <v>5</v>
      </c>
      <c r="G5" s="122">
        <v>0.1111111111111111</v>
      </c>
    </row>
    <row r="6" spans="1:7" x14ac:dyDescent="0.25">
      <c r="A6" s="4" t="s">
        <v>454</v>
      </c>
      <c r="B6" s="2">
        <v>15</v>
      </c>
      <c r="C6" s="122">
        <v>0.3</v>
      </c>
      <c r="D6" s="122"/>
      <c r="E6" s="4" t="s">
        <v>455</v>
      </c>
      <c r="F6" s="2">
        <v>12</v>
      </c>
      <c r="G6" s="122">
        <v>0.26666666666666666</v>
      </c>
    </row>
    <row r="7" spans="1:7" x14ac:dyDescent="0.25">
      <c r="A7" s="4" t="s">
        <v>93</v>
      </c>
      <c r="B7" s="2">
        <v>22</v>
      </c>
      <c r="C7" s="122">
        <v>0.44</v>
      </c>
      <c r="D7" s="122"/>
      <c r="E7" s="4" t="s">
        <v>456</v>
      </c>
      <c r="F7" s="2">
        <v>13</v>
      </c>
      <c r="G7" s="122">
        <v>0.28888888888888886</v>
      </c>
    </row>
    <row r="8" spans="1:7" x14ac:dyDescent="0.25">
      <c r="A8" s="4" t="s">
        <v>190</v>
      </c>
      <c r="B8" s="2">
        <v>50</v>
      </c>
      <c r="C8" s="122">
        <v>1</v>
      </c>
      <c r="D8" s="122"/>
      <c r="E8" s="4" t="s">
        <v>454</v>
      </c>
      <c r="F8" s="2">
        <v>13</v>
      </c>
      <c r="G8" s="122">
        <v>0.28888888888888886</v>
      </c>
    </row>
    <row r="9" spans="1:7" x14ac:dyDescent="0.25">
      <c r="A9"/>
      <c r="B9"/>
      <c r="E9" s="4" t="s">
        <v>190</v>
      </c>
      <c r="F9" s="2">
        <v>45</v>
      </c>
      <c r="G9" s="122">
        <v>1</v>
      </c>
    </row>
    <row r="10" spans="1:7" x14ac:dyDescent="0.25">
      <c r="A10"/>
      <c r="B10"/>
      <c r="E10"/>
      <c r="F10"/>
    </row>
    <row r="11" spans="1:7" x14ac:dyDescent="0.25">
      <c r="A11"/>
      <c r="B11"/>
      <c r="E11"/>
      <c r="F11"/>
    </row>
    <row r="12" spans="1:7" x14ac:dyDescent="0.25">
      <c r="A12"/>
      <c r="B12"/>
      <c r="E12"/>
      <c r="F12"/>
    </row>
    <row r="13" spans="1:7" x14ac:dyDescent="0.25">
      <c r="A13"/>
      <c r="B13"/>
      <c r="E13"/>
      <c r="F13"/>
    </row>
    <row r="14" spans="1:7" x14ac:dyDescent="0.25">
      <c r="A14"/>
      <c r="B14"/>
      <c r="E14"/>
      <c r="F14"/>
    </row>
    <row r="15" spans="1:7" x14ac:dyDescent="0.25">
      <c r="A15"/>
      <c r="B15"/>
      <c r="E15"/>
      <c r="F15"/>
    </row>
    <row r="16" spans="1:7" x14ac:dyDescent="0.25">
      <c r="A16"/>
      <c r="B16"/>
      <c r="E16"/>
      <c r="F16"/>
    </row>
    <row r="17" spans="1:6" x14ac:dyDescent="0.25">
      <c r="A17"/>
      <c r="B17"/>
      <c r="E17"/>
      <c r="F17"/>
    </row>
    <row r="18" spans="1:6" x14ac:dyDescent="0.25">
      <c r="A18"/>
      <c r="B18"/>
      <c r="E18"/>
      <c r="F18"/>
    </row>
    <row r="19" spans="1:6" x14ac:dyDescent="0.25">
      <c r="A19"/>
      <c r="B19"/>
      <c r="E19"/>
      <c r="F19"/>
    </row>
    <row r="20" spans="1:6" x14ac:dyDescent="0.25">
      <c r="A20"/>
      <c r="B20"/>
      <c r="E20"/>
      <c r="F20"/>
    </row>
    <row r="21" spans="1:6" x14ac:dyDescent="0.25">
      <c r="A21"/>
      <c r="B21"/>
      <c r="E21"/>
      <c r="F21"/>
    </row>
    <row r="22" spans="1:6" x14ac:dyDescent="0.25">
      <c r="A22"/>
      <c r="B22"/>
      <c r="E22"/>
      <c r="F22"/>
    </row>
    <row r="23" spans="1:6" x14ac:dyDescent="0.25">
      <c r="A23"/>
      <c r="B23"/>
      <c r="E23"/>
      <c r="F23"/>
    </row>
    <row r="24" spans="1:6" x14ac:dyDescent="0.25">
      <c r="A24"/>
      <c r="B24"/>
      <c r="E24"/>
      <c r="F24"/>
    </row>
    <row r="25" spans="1:6" x14ac:dyDescent="0.25">
      <c r="A25"/>
      <c r="B25"/>
      <c r="E25"/>
      <c r="F25"/>
    </row>
    <row r="26" spans="1:6" x14ac:dyDescent="0.25">
      <c r="A26"/>
      <c r="B26"/>
      <c r="E26"/>
      <c r="F26"/>
    </row>
    <row r="27" spans="1:6" x14ac:dyDescent="0.25">
      <c r="A27"/>
      <c r="B27"/>
      <c r="E27"/>
      <c r="F27"/>
    </row>
    <row r="28" spans="1:6" x14ac:dyDescent="0.25">
      <c r="A28"/>
      <c r="B28"/>
      <c r="E28"/>
      <c r="F28"/>
    </row>
    <row r="29" spans="1:6" x14ac:dyDescent="0.25">
      <c r="A29"/>
      <c r="B29"/>
      <c r="E29"/>
      <c r="F29"/>
    </row>
    <row r="30" spans="1:6" x14ac:dyDescent="0.25">
      <c r="A30"/>
      <c r="B30"/>
      <c r="E30"/>
      <c r="F30"/>
    </row>
    <row r="31" spans="1:6" x14ac:dyDescent="0.25">
      <c r="A31"/>
      <c r="B31"/>
      <c r="E31"/>
      <c r="F31"/>
    </row>
    <row r="32" spans="1:6" x14ac:dyDescent="0.25">
      <c r="A32"/>
      <c r="B32"/>
      <c r="E32"/>
      <c r="F32"/>
    </row>
    <row r="33" spans="1:6" x14ac:dyDescent="0.25">
      <c r="A33"/>
      <c r="B33"/>
      <c r="E33"/>
      <c r="F33"/>
    </row>
    <row r="34" spans="1:6" x14ac:dyDescent="0.25">
      <c r="A34"/>
      <c r="B34"/>
      <c r="E34"/>
      <c r="F34"/>
    </row>
    <row r="35" spans="1:6" x14ac:dyDescent="0.25">
      <c r="A35"/>
      <c r="B35"/>
      <c r="E35"/>
      <c r="F35"/>
    </row>
    <row r="36" spans="1:6" x14ac:dyDescent="0.25">
      <c r="A36"/>
      <c r="B36"/>
      <c r="E36"/>
      <c r="F36"/>
    </row>
    <row r="37" spans="1:6" x14ac:dyDescent="0.25">
      <c r="A37"/>
      <c r="B37"/>
      <c r="E37"/>
      <c r="F37"/>
    </row>
    <row r="38" spans="1:6" x14ac:dyDescent="0.25">
      <c r="A38"/>
      <c r="B38"/>
      <c r="E38"/>
      <c r="F38"/>
    </row>
    <row r="39" spans="1:6" x14ac:dyDescent="0.25">
      <c r="A39"/>
      <c r="B39"/>
    </row>
    <row r="40" spans="1:6" x14ac:dyDescent="0.25">
      <c r="A40"/>
      <c r="B40"/>
    </row>
    <row r="41" spans="1:6" x14ac:dyDescent="0.25">
      <c r="A41"/>
      <c r="B41"/>
    </row>
    <row r="42" spans="1:6" x14ac:dyDescent="0.25">
      <c r="A42"/>
      <c r="B42"/>
    </row>
    <row r="43" spans="1:6" x14ac:dyDescent="0.25">
      <c r="A43"/>
      <c r="B43"/>
    </row>
    <row r="44" spans="1:6" x14ac:dyDescent="0.25">
      <c r="A44"/>
      <c r="B44"/>
    </row>
    <row r="45" spans="1:6" x14ac:dyDescent="0.25">
      <c r="A45"/>
      <c r="B45"/>
    </row>
    <row r="46" spans="1:6" x14ac:dyDescent="0.25">
      <c r="A46"/>
      <c r="B46"/>
    </row>
    <row r="47" spans="1:6" x14ac:dyDescent="0.25">
      <c r="A47"/>
      <c r="B47"/>
    </row>
    <row r="48" spans="1:6" x14ac:dyDescent="0.25">
      <c r="A48"/>
      <c r="B48"/>
    </row>
  </sheetData>
  <mergeCells count="2">
    <mergeCell ref="E2:F2"/>
    <mergeCell ref="A2:C2"/>
  </mergeCells>
  <pageMargins left="0.511811024" right="0.511811024" top="0.78740157499999996" bottom="0.78740157499999996" header="0.31496062000000002" footer="0.31496062000000002"/>
  <pageSetup paperSize="9"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/>
  <dimension ref="A1:I8"/>
  <sheetViews>
    <sheetView zoomScale="90" zoomScaleNormal="90" workbookViewId="0">
      <selection activeCell="I35" sqref="I35"/>
    </sheetView>
  </sheetViews>
  <sheetFormatPr defaultRowHeight="15" x14ac:dyDescent="0.25"/>
  <cols>
    <col min="1" max="1" width="30" bestFit="1" customWidth="1"/>
    <col min="2" max="2" width="22.42578125" bestFit="1" customWidth="1"/>
    <col min="3" max="3" width="23.42578125" bestFit="1" customWidth="1"/>
    <col min="7" max="7" width="30" bestFit="1" customWidth="1"/>
    <col min="8" max="8" width="24" bestFit="1" customWidth="1"/>
    <col min="9" max="9" width="25" bestFit="1" customWidth="1"/>
  </cols>
  <sheetData>
    <row r="1" spans="1:9" x14ac:dyDescent="0.25">
      <c r="A1" s="3" t="s">
        <v>9</v>
      </c>
      <c r="B1" s="49" t="s">
        <v>207</v>
      </c>
      <c r="G1" s="3" t="s">
        <v>9</v>
      </c>
      <c r="H1" s="49" t="s">
        <v>207</v>
      </c>
    </row>
    <row r="2" spans="1:9" ht="33.75" customHeight="1" x14ac:dyDescent="0.25">
      <c r="A2" s="152" t="s">
        <v>208</v>
      </c>
      <c r="B2" s="152"/>
      <c r="C2" s="152"/>
      <c r="G2" s="151" t="s">
        <v>209</v>
      </c>
      <c r="H2" s="151"/>
      <c r="I2" s="151"/>
    </row>
    <row r="3" spans="1:9" x14ac:dyDescent="0.25">
      <c r="A3" s="3" t="s">
        <v>191</v>
      </c>
      <c r="B3" s="49" t="s">
        <v>189</v>
      </c>
      <c r="C3" s="49" t="s">
        <v>591</v>
      </c>
      <c r="G3" s="3" t="s">
        <v>191</v>
      </c>
      <c r="H3" s="49" t="s">
        <v>192</v>
      </c>
      <c r="I3" s="49" t="s">
        <v>592</v>
      </c>
    </row>
    <row r="4" spans="1:9" x14ac:dyDescent="0.25">
      <c r="A4" s="4" t="s">
        <v>152</v>
      </c>
      <c r="B4" s="2">
        <v>6</v>
      </c>
      <c r="C4" s="122">
        <v>0.12</v>
      </c>
      <c r="G4" s="4" t="s">
        <v>458</v>
      </c>
      <c r="H4" s="2">
        <v>10</v>
      </c>
      <c r="I4" s="122">
        <v>0.22222222222222221</v>
      </c>
    </row>
    <row r="5" spans="1:9" x14ac:dyDescent="0.25">
      <c r="A5" s="4" t="s">
        <v>458</v>
      </c>
      <c r="B5" s="2">
        <v>10</v>
      </c>
      <c r="C5" s="122">
        <v>0.2</v>
      </c>
      <c r="G5" s="4" t="s">
        <v>460</v>
      </c>
      <c r="H5" s="2">
        <v>10</v>
      </c>
      <c r="I5" s="122">
        <v>0.22222222222222221</v>
      </c>
    </row>
    <row r="6" spans="1:9" x14ac:dyDescent="0.25">
      <c r="A6" s="4" t="s">
        <v>460</v>
      </c>
      <c r="B6" s="2">
        <v>34</v>
      </c>
      <c r="C6" s="122">
        <v>0.68</v>
      </c>
      <c r="G6" s="4" t="s">
        <v>152</v>
      </c>
      <c r="H6" s="2">
        <v>10</v>
      </c>
      <c r="I6" s="122">
        <v>0.22222222222222221</v>
      </c>
    </row>
    <row r="7" spans="1:9" x14ac:dyDescent="0.25">
      <c r="A7" s="4" t="s">
        <v>190</v>
      </c>
      <c r="B7" s="2">
        <v>50</v>
      </c>
      <c r="C7" s="122">
        <v>1</v>
      </c>
      <c r="G7" s="4" t="s">
        <v>459</v>
      </c>
      <c r="H7" s="2">
        <v>15</v>
      </c>
      <c r="I7" s="122">
        <v>0.33333333333333331</v>
      </c>
    </row>
    <row r="8" spans="1:9" x14ac:dyDescent="0.25">
      <c r="G8" s="4" t="s">
        <v>190</v>
      </c>
      <c r="H8" s="2">
        <v>45</v>
      </c>
      <c r="I8" s="122">
        <v>1</v>
      </c>
    </row>
  </sheetData>
  <mergeCells count="2">
    <mergeCell ref="A2:C2"/>
    <mergeCell ref="G2:I2"/>
  </mergeCells>
  <pageMargins left="0.511811024" right="0.511811024" top="0.78740157499999996" bottom="0.78740157499999996" header="0.31496062000000002" footer="0.3149606200000000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/>
  <dimension ref="A1:G31"/>
  <sheetViews>
    <sheetView zoomScale="90" zoomScaleNormal="90" workbookViewId="0">
      <selection activeCell="N5" sqref="N5"/>
    </sheetView>
  </sheetViews>
  <sheetFormatPr defaultRowHeight="15" x14ac:dyDescent="0.25"/>
  <cols>
    <col min="1" max="1" width="23" style="24" bestFit="1" customWidth="1"/>
    <col min="2" max="2" width="22.42578125" style="24" bestFit="1" customWidth="1"/>
    <col min="3" max="3" width="23.42578125" style="24" bestFit="1" customWidth="1"/>
    <col min="4" max="4" width="23.42578125" style="49" customWidth="1"/>
    <col min="5" max="5" width="23" style="24" bestFit="1" customWidth="1"/>
    <col min="6" max="6" width="24" style="24" bestFit="1" customWidth="1"/>
    <col min="7" max="7" width="25" style="24" bestFit="1" customWidth="1"/>
    <col min="8" max="8" width="10.5703125" style="24" bestFit="1" customWidth="1"/>
    <col min="9" max="9" width="6.7109375" style="24" bestFit="1" customWidth="1"/>
    <col min="10" max="10" width="10" style="24" bestFit="1" customWidth="1"/>
    <col min="11" max="16384" width="9.140625" style="24"/>
  </cols>
  <sheetData>
    <row r="1" spans="1:7" x14ac:dyDescent="0.25">
      <c r="A1" s="3" t="s">
        <v>9</v>
      </c>
      <c r="B1" s="49" t="s">
        <v>197</v>
      </c>
      <c r="E1" s="3" t="s">
        <v>9</v>
      </c>
      <c r="F1" s="49" t="s">
        <v>207</v>
      </c>
    </row>
    <row r="2" spans="1:7" ht="30" customHeight="1" x14ac:dyDescent="0.25">
      <c r="A2" s="151" t="s">
        <v>416</v>
      </c>
      <c r="B2" s="151"/>
      <c r="C2" s="151"/>
      <c r="E2" s="151" t="s">
        <v>417</v>
      </c>
      <c r="F2" s="151"/>
      <c r="G2" s="151"/>
    </row>
    <row r="3" spans="1:7" x14ac:dyDescent="0.25">
      <c r="A3" s="3" t="s">
        <v>191</v>
      </c>
      <c r="B3" s="49" t="s">
        <v>189</v>
      </c>
      <c r="C3" s="49" t="s">
        <v>591</v>
      </c>
      <c r="E3" s="3" t="s">
        <v>191</v>
      </c>
      <c r="F3" s="49" t="s">
        <v>192</v>
      </c>
      <c r="G3" s="49" t="s">
        <v>592</v>
      </c>
    </row>
    <row r="4" spans="1:7" x14ac:dyDescent="0.25">
      <c r="A4" s="4" t="s">
        <v>457</v>
      </c>
      <c r="B4" s="2">
        <v>1</v>
      </c>
      <c r="C4" s="122">
        <v>1.6393442622950821E-2</v>
      </c>
      <c r="D4" s="2"/>
      <c r="E4" s="4" t="s">
        <v>457</v>
      </c>
      <c r="F4" s="2">
        <v>1</v>
      </c>
      <c r="G4" s="122">
        <v>2.3255813953488372E-2</v>
      </c>
    </row>
    <row r="5" spans="1:7" x14ac:dyDescent="0.25">
      <c r="A5" s="4" t="s">
        <v>453</v>
      </c>
      <c r="B5" s="2">
        <v>18</v>
      </c>
      <c r="C5" s="122">
        <v>0.29508196721311475</v>
      </c>
      <c r="D5" s="2"/>
      <c r="E5" s="4" t="s">
        <v>453</v>
      </c>
      <c r="F5" s="2">
        <v>8</v>
      </c>
      <c r="G5" s="122">
        <v>0.18604651162790697</v>
      </c>
    </row>
    <row r="6" spans="1:7" x14ac:dyDescent="0.25">
      <c r="A6" s="4" t="s">
        <v>418</v>
      </c>
      <c r="B6" s="2">
        <v>18</v>
      </c>
      <c r="C6" s="122">
        <v>0.29508196721311475</v>
      </c>
      <c r="D6" s="2"/>
      <c r="E6" s="4" t="s">
        <v>418</v>
      </c>
      <c r="F6" s="2">
        <v>15</v>
      </c>
      <c r="G6" s="122">
        <v>0.34883720930232559</v>
      </c>
    </row>
    <row r="7" spans="1:7" x14ac:dyDescent="0.25">
      <c r="A7" s="4" t="s">
        <v>455</v>
      </c>
      <c r="B7" s="2">
        <v>24</v>
      </c>
      <c r="C7" s="122">
        <v>0.39344262295081966</v>
      </c>
      <c r="D7" s="2"/>
      <c r="E7" s="4" t="s">
        <v>455</v>
      </c>
      <c r="F7" s="2">
        <v>19</v>
      </c>
      <c r="G7" s="122">
        <v>0.44186046511627908</v>
      </c>
    </row>
    <row r="8" spans="1:7" x14ac:dyDescent="0.25">
      <c r="A8" s="4" t="s">
        <v>190</v>
      </c>
      <c r="B8" s="2">
        <v>61</v>
      </c>
      <c r="C8" s="122">
        <v>1</v>
      </c>
      <c r="D8" s="2"/>
      <c r="E8" s="4" t="s">
        <v>190</v>
      </c>
      <c r="F8" s="2">
        <v>43</v>
      </c>
      <c r="G8" s="122">
        <v>1</v>
      </c>
    </row>
    <row r="9" spans="1:7" x14ac:dyDescent="0.25">
      <c r="A9"/>
      <c r="B9"/>
      <c r="E9"/>
      <c r="F9"/>
    </row>
    <row r="10" spans="1:7" x14ac:dyDescent="0.25">
      <c r="A10"/>
      <c r="B10"/>
      <c r="E10"/>
      <c r="F10"/>
    </row>
    <row r="11" spans="1:7" x14ac:dyDescent="0.25">
      <c r="A11"/>
      <c r="B11"/>
      <c r="E11"/>
      <c r="F11"/>
    </row>
    <row r="12" spans="1:7" x14ac:dyDescent="0.25">
      <c r="A12"/>
      <c r="B12"/>
      <c r="E12"/>
      <c r="F12"/>
    </row>
    <row r="13" spans="1:7" x14ac:dyDescent="0.25">
      <c r="A13"/>
      <c r="B13"/>
      <c r="E13"/>
      <c r="F13"/>
    </row>
    <row r="14" spans="1:7" x14ac:dyDescent="0.25">
      <c r="A14"/>
      <c r="B14"/>
      <c r="E14"/>
      <c r="F14"/>
    </row>
    <row r="15" spans="1:7" x14ac:dyDescent="0.25">
      <c r="A15"/>
      <c r="B15"/>
      <c r="E15"/>
      <c r="F15"/>
    </row>
    <row r="16" spans="1:7" x14ac:dyDescent="0.25">
      <c r="A16"/>
      <c r="B16"/>
      <c r="E16"/>
      <c r="F16"/>
    </row>
    <row r="17" spans="1:6" x14ac:dyDescent="0.25">
      <c r="A17"/>
      <c r="B17"/>
      <c r="E17"/>
      <c r="F17"/>
    </row>
    <row r="18" spans="1:6" x14ac:dyDescent="0.25">
      <c r="A18"/>
      <c r="B18"/>
      <c r="E18"/>
      <c r="F18"/>
    </row>
    <row r="19" spans="1:6" x14ac:dyDescent="0.25">
      <c r="A19"/>
      <c r="B19"/>
      <c r="E19"/>
      <c r="F19"/>
    </row>
    <row r="20" spans="1:6" x14ac:dyDescent="0.25">
      <c r="A20"/>
      <c r="B20"/>
      <c r="E20"/>
      <c r="F20"/>
    </row>
    <row r="21" spans="1:6" x14ac:dyDescent="0.25">
      <c r="A21"/>
      <c r="B21"/>
      <c r="E21"/>
      <c r="F21"/>
    </row>
    <row r="22" spans="1:6" x14ac:dyDescent="0.25">
      <c r="A22"/>
      <c r="B22"/>
      <c r="E22"/>
      <c r="F22"/>
    </row>
    <row r="23" spans="1:6" x14ac:dyDescent="0.25">
      <c r="A23"/>
      <c r="B23"/>
      <c r="E23"/>
      <c r="F23"/>
    </row>
    <row r="24" spans="1:6" x14ac:dyDescent="0.25">
      <c r="A24"/>
      <c r="B24"/>
    </row>
    <row r="25" spans="1:6" x14ac:dyDescent="0.25">
      <c r="A25"/>
      <c r="B25"/>
    </row>
    <row r="26" spans="1:6" x14ac:dyDescent="0.25">
      <c r="A26"/>
      <c r="B26"/>
    </row>
    <row r="27" spans="1:6" x14ac:dyDescent="0.25">
      <c r="A27"/>
      <c r="B27"/>
    </row>
    <row r="28" spans="1:6" x14ac:dyDescent="0.25">
      <c r="A28"/>
      <c r="B28"/>
    </row>
    <row r="29" spans="1:6" x14ac:dyDescent="0.25">
      <c r="A29"/>
      <c r="B29"/>
    </row>
    <row r="30" spans="1:6" x14ac:dyDescent="0.25">
      <c r="A30"/>
      <c r="B30"/>
    </row>
    <row r="31" spans="1:6" x14ac:dyDescent="0.25">
      <c r="A31"/>
      <c r="B31"/>
    </row>
  </sheetData>
  <mergeCells count="2">
    <mergeCell ref="A2:C2"/>
    <mergeCell ref="E2:G2"/>
  </mergeCells>
  <pageMargins left="0.511811024" right="0.511811024" top="0.78740157499999996" bottom="0.78740157499999996" header="0.31496062000000002" footer="0.31496062000000002"/>
  <pageSetup paperSize="9" orientation="portrait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2"/>
  <sheetViews>
    <sheetView zoomScale="90" zoomScaleNormal="90" workbookViewId="0">
      <selection activeCell="F27" sqref="F27"/>
    </sheetView>
  </sheetViews>
  <sheetFormatPr defaultRowHeight="15" x14ac:dyDescent="0.25"/>
  <cols>
    <col min="1" max="1" width="24.42578125" style="49" bestFit="1" customWidth="1"/>
    <col min="2" max="2" width="27.5703125" style="49" bestFit="1" customWidth="1"/>
    <col min="3" max="3" width="28.5703125" style="49" bestFit="1" customWidth="1"/>
    <col min="4" max="4" width="23" style="49" bestFit="1" customWidth="1"/>
    <col min="5" max="5" width="15.42578125" style="49" bestFit="1" customWidth="1"/>
    <col min="6" max="6" width="31.85546875" style="49" bestFit="1" customWidth="1"/>
    <col min="7" max="7" width="10.5703125" style="49" bestFit="1" customWidth="1"/>
    <col min="8" max="8" width="6.7109375" style="49" bestFit="1" customWidth="1"/>
    <col min="9" max="9" width="10" style="49" bestFit="1" customWidth="1"/>
    <col min="10" max="16384" width="9.140625" style="49"/>
  </cols>
  <sheetData>
    <row r="1" spans="1:6" x14ac:dyDescent="0.25">
      <c r="A1" s="3" t="s">
        <v>9</v>
      </c>
      <c r="B1" s="49" t="s">
        <v>207</v>
      </c>
      <c r="D1"/>
      <c r="E1"/>
    </row>
    <row r="2" spans="1:6" ht="30" customHeight="1" x14ac:dyDescent="0.25">
      <c r="A2" s="151" t="s">
        <v>485</v>
      </c>
      <c r="B2" s="151"/>
      <c r="C2" s="151"/>
      <c r="D2" s="151"/>
      <c r="E2" s="151"/>
    </row>
    <row r="3" spans="1:6" x14ac:dyDescent="0.25">
      <c r="A3" s="3" t="s">
        <v>191</v>
      </c>
      <c r="B3" s="49" t="s">
        <v>484</v>
      </c>
      <c r="C3" s="49" t="s">
        <v>594</v>
      </c>
      <c r="D3" s="82"/>
      <c r="E3" s="83"/>
      <c r="F3" s="84"/>
    </row>
    <row r="4" spans="1:6" x14ac:dyDescent="0.25">
      <c r="A4" s="4" t="s">
        <v>418</v>
      </c>
      <c r="B4" s="2">
        <v>12</v>
      </c>
      <c r="C4" s="122">
        <v>6.1919504643962852E-3</v>
      </c>
      <c r="D4" s="85"/>
      <c r="E4" s="86"/>
      <c r="F4" s="87"/>
    </row>
    <row r="5" spans="1:6" x14ac:dyDescent="0.25">
      <c r="A5" s="4" t="s">
        <v>455</v>
      </c>
      <c r="B5" s="2">
        <v>16</v>
      </c>
      <c r="C5" s="122">
        <v>8.2559339525283791E-3</v>
      </c>
      <c r="D5" s="85"/>
      <c r="E5" s="86"/>
      <c r="F5" s="87"/>
    </row>
    <row r="6" spans="1:6" x14ac:dyDescent="0.25">
      <c r="A6" s="4" t="s">
        <v>454</v>
      </c>
      <c r="B6" s="2">
        <v>205</v>
      </c>
      <c r="C6" s="122">
        <v>0.10577915376676987</v>
      </c>
      <c r="D6" s="85"/>
      <c r="E6" s="86"/>
      <c r="F6" s="87"/>
    </row>
    <row r="7" spans="1:6" x14ac:dyDescent="0.25">
      <c r="A7" s="4" t="s">
        <v>93</v>
      </c>
      <c r="B7" s="2">
        <v>471</v>
      </c>
      <c r="C7" s="122">
        <v>0.24303405572755418</v>
      </c>
      <c r="D7" s="85"/>
      <c r="E7" s="86"/>
      <c r="F7" s="87"/>
    </row>
    <row r="8" spans="1:6" x14ac:dyDescent="0.25">
      <c r="A8" s="4" t="s">
        <v>456</v>
      </c>
      <c r="B8" s="2">
        <v>1234</v>
      </c>
      <c r="C8" s="122">
        <v>0.63673890608875128</v>
      </c>
      <c r="D8" s="85"/>
      <c r="E8" s="86"/>
      <c r="F8" s="87"/>
    </row>
    <row r="9" spans="1:6" x14ac:dyDescent="0.25">
      <c r="A9" s="4" t="s">
        <v>190</v>
      </c>
      <c r="B9" s="2">
        <v>1938</v>
      </c>
      <c r="C9" s="122">
        <v>1</v>
      </c>
      <c r="D9" s="85"/>
      <c r="E9" s="86"/>
      <c r="F9" s="87"/>
    </row>
    <row r="10" spans="1:6" x14ac:dyDescent="0.25">
      <c r="A10"/>
      <c r="B10"/>
      <c r="C10"/>
      <c r="D10" s="85"/>
      <c r="E10" s="86"/>
      <c r="F10" s="87"/>
    </row>
    <row r="11" spans="1:6" x14ac:dyDescent="0.25">
      <c r="A11"/>
      <c r="B11"/>
      <c r="C11"/>
      <c r="D11" s="85"/>
      <c r="E11" s="86"/>
      <c r="F11" s="87"/>
    </row>
    <row r="12" spans="1:6" x14ac:dyDescent="0.25">
      <c r="A12"/>
      <c r="B12"/>
      <c r="C12"/>
      <c r="D12" s="85"/>
      <c r="E12" s="86"/>
      <c r="F12" s="87"/>
    </row>
    <row r="13" spans="1:6" x14ac:dyDescent="0.25">
      <c r="A13"/>
      <c r="B13"/>
      <c r="C13"/>
      <c r="D13" s="85"/>
      <c r="E13" s="86"/>
      <c r="F13" s="87"/>
    </row>
    <row r="14" spans="1:6" x14ac:dyDescent="0.25">
      <c r="A14"/>
      <c r="B14"/>
      <c r="C14"/>
      <c r="D14" s="85"/>
      <c r="E14" s="86"/>
      <c r="F14" s="87"/>
    </row>
    <row r="15" spans="1:6" x14ac:dyDescent="0.25">
      <c r="A15"/>
      <c r="B15"/>
      <c r="C15"/>
      <c r="D15" s="85"/>
      <c r="E15" s="86"/>
      <c r="F15" s="87"/>
    </row>
    <row r="16" spans="1:6" x14ac:dyDescent="0.25">
      <c r="A16"/>
      <c r="B16"/>
      <c r="C16"/>
      <c r="D16" s="85"/>
      <c r="E16" s="86"/>
      <c r="F16" s="87"/>
    </row>
    <row r="17" spans="1:6" x14ac:dyDescent="0.25">
      <c r="A17"/>
      <c r="B17"/>
      <c r="C17"/>
      <c r="D17" s="85"/>
      <c r="E17" s="86"/>
      <c r="F17" s="87"/>
    </row>
    <row r="18" spans="1:6" x14ac:dyDescent="0.25">
      <c r="A18"/>
      <c r="B18"/>
      <c r="C18"/>
      <c r="D18" s="85"/>
      <c r="E18" s="86"/>
      <c r="F18" s="87"/>
    </row>
    <row r="19" spans="1:6" x14ac:dyDescent="0.25">
      <c r="A19"/>
      <c r="B19"/>
      <c r="C19"/>
      <c r="D19" s="85"/>
      <c r="E19" s="86"/>
      <c r="F19" s="87"/>
    </row>
    <row r="20" spans="1:6" x14ac:dyDescent="0.25">
      <c r="A20"/>
      <c r="B20"/>
      <c r="C20"/>
      <c r="D20" s="88"/>
      <c r="E20" s="89"/>
      <c r="F20" s="90"/>
    </row>
    <row r="21" spans="1:6" x14ac:dyDescent="0.25">
      <c r="A21"/>
      <c r="B21"/>
      <c r="C21"/>
    </row>
    <row r="22" spans="1:6" x14ac:dyDescent="0.25">
      <c r="A22"/>
      <c r="B22"/>
      <c r="C22"/>
    </row>
    <row r="23" spans="1:6" x14ac:dyDescent="0.25">
      <c r="A23"/>
      <c r="B23"/>
    </row>
    <row r="24" spans="1:6" x14ac:dyDescent="0.25">
      <c r="A24"/>
      <c r="B24"/>
    </row>
    <row r="25" spans="1:6" x14ac:dyDescent="0.25">
      <c r="A25"/>
      <c r="B25"/>
    </row>
    <row r="26" spans="1:6" x14ac:dyDescent="0.25">
      <c r="A26"/>
      <c r="B26"/>
    </row>
    <row r="27" spans="1:6" x14ac:dyDescent="0.25">
      <c r="A27"/>
      <c r="B27"/>
      <c r="F27" s="123"/>
    </row>
    <row r="28" spans="1:6" x14ac:dyDescent="0.25">
      <c r="A28"/>
      <c r="B28"/>
    </row>
    <row r="29" spans="1:6" x14ac:dyDescent="0.25">
      <c r="A29"/>
      <c r="B29"/>
    </row>
    <row r="30" spans="1:6" x14ac:dyDescent="0.25">
      <c r="A30"/>
      <c r="B30"/>
    </row>
    <row r="31" spans="1:6" x14ac:dyDescent="0.25">
      <c r="A31"/>
      <c r="B31"/>
    </row>
    <row r="32" spans="1:6" x14ac:dyDescent="0.25">
      <c r="A32"/>
      <c r="B32"/>
    </row>
    <row r="33" spans="1:2" x14ac:dyDescent="0.25">
      <c r="A33"/>
      <c r="B33"/>
    </row>
    <row r="34" spans="1:2" x14ac:dyDescent="0.25">
      <c r="A34"/>
      <c r="B34"/>
    </row>
    <row r="35" spans="1:2" x14ac:dyDescent="0.25">
      <c r="A35"/>
      <c r="B35"/>
    </row>
    <row r="36" spans="1:2" x14ac:dyDescent="0.25">
      <c r="A36"/>
      <c r="B36"/>
    </row>
    <row r="37" spans="1:2" x14ac:dyDescent="0.25">
      <c r="A37"/>
      <c r="B37"/>
    </row>
    <row r="38" spans="1:2" x14ac:dyDescent="0.25">
      <c r="A38"/>
      <c r="B38"/>
    </row>
    <row r="39" spans="1:2" x14ac:dyDescent="0.25">
      <c r="A39"/>
      <c r="B39"/>
    </row>
    <row r="40" spans="1:2" x14ac:dyDescent="0.25">
      <c r="A40"/>
      <c r="B40"/>
    </row>
    <row r="41" spans="1:2" x14ac:dyDescent="0.25">
      <c r="A41"/>
      <c r="B41"/>
    </row>
    <row r="42" spans="1:2" x14ac:dyDescent="0.25">
      <c r="A42"/>
      <c r="B42"/>
    </row>
    <row r="43" spans="1:2" x14ac:dyDescent="0.25">
      <c r="A43"/>
      <c r="B43"/>
    </row>
    <row r="44" spans="1:2" x14ac:dyDescent="0.25">
      <c r="A44"/>
      <c r="B44"/>
    </row>
    <row r="45" spans="1:2" x14ac:dyDescent="0.25">
      <c r="A45"/>
      <c r="B45"/>
    </row>
    <row r="46" spans="1:2" x14ac:dyDescent="0.25">
      <c r="A46"/>
      <c r="B46"/>
    </row>
    <row r="47" spans="1:2" x14ac:dyDescent="0.25">
      <c r="A47"/>
      <c r="B47"/>
    </row>
    <row r="48" spans="1:2" x14ac:dyDescent="0.25">
      <c r="A48"/>
      <c r="B48"/>
    </row>
    <row r="49" spans="1:2" x14ac:dyDescent="0.25">
      <c r="A49"/>
      <c r="B49"/>
    </row>
    <row r="50" spans="1:2" x14ac:dyDescent="0.25">
      <c r="A50"/>
      <c r="B50"/>
    </row>
    <row r="51" spans="1:2" x14ac:dyDescent="0.25">
      <c r="A51"/>
      <c r="B51"/>
    </row>
    <row r="52" spans="1:2" x14ac:dyDescent="0.25">
      <c r="A52"/>
      <c r="B52"/>
    </row>
  </sheetData>
  <mergeCells count="2">
    <mergeCell ref="D2:E2"/>
    <mergeCell ref="A2:C2"/>
  </mergeCells>
  <pageMargins left="0.511811024" right="0.511811024" top="0.78740157499999996" bottom="0.78740157499999996" header="0.31496062000000002" footer="0.31496062000000002"/>
  <pageSetup paperSize="9" orientation="portrait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86"/>
  <sheetViews>
    <sheetView zoomScale="90" zoomScaleNormal="90" workbookViewId="0">
      <selection activeCell="J28" sqref="J28"/>
    </sheetView>
  </sheetViews>
  <sheetFormatPr defaultRowHeight="15" x14ac:dyDescent="0.25"/>
  <cols>
    <col min="1" max="1" width="32.140625" style="49" customWidth="1"/>
    <col min="2" max="2" width="27.5703125" style="49" bestFit="1" customWidth="1"/>
    <col min="3" max="3" width="28.5703125" style="49" bestFit="1" customWidth="1"/>
    <col min="4" max="4" width="23" style="49" bestFit="1" customWidth="1"/>
    <col min="5" max="5" width="15.42578125" style="49" bestFit="1" customWidth="1"/>
    <col min="6" max="6" width="31.85546875" style="49" bestFit="1" customWidth="1"/>
    <col min="7" max="7" width="10.5703125" style="49" bestFit="1" customWidth="1"/>
    <col min="8" max="8" width="6.7109375" style="49" bestFit="1" customWidth="1"/>
    <col min="9" max="9" width="10" style="49" bestFit="1" customWidth="1"/>
    <col min="10" max="16384" width="9.140625" style="49"/>
  </cols>
  <sheetData>
    <row r="1" spans="1:6" x14ac:dyDescent="0.25">
      <c r="A1" s="3" t="s">
        <v>9</v>
      </c>
      <c r="B1" s="49" t="s">
        <v>207</v>
      </c>
    </row>
    <row r="2" spans="1:6" ht="30" customHeight="1" x14ac:dyDescent="0.25">
      <c r="A2" s="151" t="s">
        <v>487</v>
      </c>
      <c r="B2" s="151"/>
      <c r="D2" s="151"/>
      <c r="E2" s="151"/>
    </row>
    <row r="3" spans="1:6" x14ac:dyDescent="0.25">
      <c r="A3" s="3" t="s">
        <v>191</v>
      </c>
      <c r="B3" s="49" t="s">
        <v>484</v>
      </c>
      <c r="C3" s="49" t="s">
        <v>594</v>
      </c>
      <c r="D3" s="82"/>
      <c r="E3" s="83"/>
      <c r="F3" s="84"/>
    </row>
    <row r="4" spans="1:6" x14ac:dyDescent="0.25">
      <c r="A4" s="4" t="s">
        <v>458</v>
      </c>
      <c r="B4" s="2">
        <v>14</v>
      </c>
      <c r="C4" s="122">
        <v>7.2239422084623322E-3</v>
      </c>
      <c r="D4" s="85"/>
      <c r="E4" s="86"/>
      <c r="F4" s="87"/>
    </row>
    <row r="5" spans="1:6" x14ac:dyDescent="0.25">
      <c r="A5" s="4" t="s">
        <v>152</v>
      </c>
      <c r="B5" s="2">
        <v>119</v>
      </c>
      <c r="C5" s="122">
        <v>6.1403508771929821E-2</v>
      </c>
      <c r="D5" s="85"/>
      <c r="E5" s="86"/>
      <c r="F5" s="87"/>
    </row>
    <row r="6" spans="1:6" x14ac:dyDescent="0.25">
      <c r="A6" s="4" t="s">
        <v>460</v>
      </c>
      <c r="B6" s="2">
        <v>488</v>
      </c>
      <c r="C6" s="122">
        <v>0.25180598555211559</v>
      </c>
      <c r="D6" s="85"/>
      <c r="E6" s="86"/>
      <c r="F6" s="87"/>
    </row>
    <row r="7" spans="1:6" x14ac:dyDescent="0.25">
      <c r="A7" s="4" t="s">
        <v>459</v>
      </c>
      <c r="B7" s="2">
        <v>1317</v>
      </c>
      <c r="C7" s="122">
        <v>0.67956656346749222</v>
      </c>
      <c r="D7" s="85"/>
      <c r="E7" s="86"/>
      <c r="F7" s="87"/>
    </row>
    <row r="8" spans="1:6" x14ac:dyDescent="0.25">
      <c r="A8" s="4" t="s">
        <v>190</v>
      </c>
      <c r="B8" s="2">
        <v>1938</v>
      </c>
      <c r="C8" s="122">
        <v>1</v>
      </c>
      <c r="D8" s="85"/>
      <c r="E8" s="86"/>
      <c r="F8" s="87"/>
    </row>
    <row r="9" spans="1:6" x14ac:dyDescent="0.25">
      <c r="A9"/>
      <c r="B9"/>
      <c r="D9" s="85"/>
      <c r="E9" s="86"/>
      <c r="F9" s="87"/>
    </row>
    <row r="10" spans="1:6" x14ac:dyDescent="0.25">
      <c r="A10"/>
      <c r="B10"/>
      <c r="D10" s="85"/>
      <c r="E10" s="86"/>
      <c r="F10" s="87"/>
    </row>
    <row r="11" spans="1:6" x14ac:dyDescent="0.25">
      <c r="A11"/>
      <c r="B11"/>
      <c r="D11" s="85"/>
      <c r="E11" s="86"/>
      <c r="F11" s="87"/>
    </row>
    <row r="12" spans="1:6" x14ac:dyDescent="0.25">
      <c r="A12"/>
      <c r="B12"/>
      <c r="D12" s="85"/>
      <c r="E12" s="86"/>
      <c r="F12" s="87"/>
    </row>
    <row r="13" spans="1:6" x14ac:dyDescent="0.25">
      <c r="A13"/>
      <c r="B13"/>
      <c r="D13" s="85"/>
      <c r="E13" s="86"/>
      <c r="F13" s="87"/>
    </row>
    <row r="14" spans="1:6" x14ac:dyDescent="0.25">
      <c r="A14"/>
      <c r="B14"/>
      <c r="D14" s="85"/>
      <c r="E14" s="86"/>
      <c r="F14" s="87"/>
    </row>
    <row r="15" spans="1:6" x14ac:dyDescent="0.25">
      <c r="A15"/>
      <c r="B15"/>
      <c r="D15" s="85"/>
      <c r="E15" s="86"/>
      <c r="F15" s="87"/>
    </row>
    <row r="16" spans="1:6" x14ac:dyDescent="0.25">
      <c r="A16"/>
      <c r="B16"/>
      <c r="D16" s="85"/>
      <c r="E16" s="86"/>
      <c r="F16" s="87"/>
    </row>
    <row r="17" spans="1:6" x14ac:dyDescent="0.25">
      <c r="A17"/>
      <c r="B17"/>
      <c r="D17" s="85"/>
      <c r="E17" s="86"/>
      <c r="F17" s="87"/>
    </row>
    <row r="18" spans="1:6" x14ac:dyDescent="0.25">
      <c r="A18"/>
      <c r="B18"/>
      <c r="D18" s="85"/>
      <c r="E18" s="86"/>
      <c r="F18" s="87"/>
    </row>
    <row r="19" spans="1:6" x14ac:dyDescent="0.25">
      <c r="A19"/>
      <c r="B19"/>
      <c r="D19" s="85"/>
      <c r="E19" s="86"/>
      <c r="F19" s="87"/>
    </row>
    <row r="20" spans="1:6" x14ac:dyDescent="0.25">
      <c r="A20"/>
      <c r="B20"/>
      <c r="D20" s="88"/>
      <c r="E20" s="89"/>
      <c r="F20" s="90"/>
    </row>
    <row r="21" spans="1:6" x14ac:dyDescent="0.25">
      <c r="A21"/>
      <c r="B21"/>
    </row>
    <row r="22" spans="1:6" x14ac:dyDescent="0.25">
      <c r="A22"/>
      <c r="B22"/>
    </row>
    <row r="23" spans="1:6" x14ac:dyDescent="0.25">
      <c r="A23"/>
      <c r="B23"/>
    </row>
    <row r="24" spans="1:6" x14ac:dyDescent="0.25">
      <c r="A24"/>
      <c r="B24"/>
    </row>
    <row r="25" spans="1:6" x14ac:dyDescent="0.25">
      <c r="A25"/>
      <c r="B25"/>
    </row>
    <row r="26" spans="1:6" x14ac:dyDescent="0.25">
      <c r="A26"/>
      <c r="B26"/>
    </row>
    <row r="27" spans="1:6" x14ac:dyDescent="0.25">
      <c r="A27"/>
      <c r="B27"/>
    </row>
    <row r="28" spans="1:6" x14ac:dyDescent="0.25">
      <c r="A28"/>
      <c r="B28"/>
    </row>
    <row r="29" spans="1:6" x14ac:dyDescent="0.25">
      <c r="A29"/>
      <c r="B29"/>
    </row>
    <row r="30" spans="1:6" x14ac:dyDescent="0.25">
      <c r="A30"/>
      <c r="B30"/>
    </row>
    <row r="31" spans="1:6" x14ac:dyDescent="0.25">
      <c r="A31"/>
      <c r="B31"/>
    </row>
    <row r="32" spans="1:6" x14ac:dyDescent="0.25">
      <c r="A32"/>
      <c r="B32"/>
    </row>
    <row r="33" spans="1:2" x14ac:dyDescent="0.25">
      <c r="A33"/>
      <c r="B33"/>
    </row>
    <row r="34" spans="1:2" x14ac:dyDescent="0.25">
      <c r="A34"/>
      <c r="B34"/>
    </row>
    <row r="35" spans="1:2" x14ac:dyDescent="0.25">
      <c r="A35"/>
      <c r="B35"/>
    </row>
    <row r="36" spans="1:2" x14ac:dyDescent="0.25">
      <c r="A36"/>
      <c r="B36"/>
    </row>
    <row r="37" spans="1:2" x14ac:dyDescent="0.25">
      <c r="A37"/>
      <c r="B37"/>
    </row>
    <row r="38" spans="1:2" x14ac:dyDescent="0.25">
      <c r="A38"/>
      <c r="B38"/>
    </row>
    <row r="39" spans="1:2" x14ac:dyDescent="0.25">
      <c r="A39"/>
      <c r="B39"/>
    </row>
    <row r="40" spans="1:2" x14ac:dyDescent="0.25">
      <c r="A40"/>
      <c r="B40"/>
    </row>
    <row r="41" spans="1:2" x14ac:dyDescent="0.25">
      <c r="A41"/>
      <c r="B41"/>
    </row>
    <row r="42" spans="1:2" x14ac:dyDescent="0.25">
      <c r="A42"/>
      <c r="B42"/>
    </row>
    <row r="43" spans="1:2" x14ac:dyDescent="0.25">
      <c r="A43"/>
      <c r="B43"/>
    </row>
    <row r="44" spans="1:2" x14ac:dyDescent="0.25">
      <c r="A44"/>
      <c r="B44"/>
    </row>
    <row r="45" spans="1:2" x14ac:dyDescent="0.25">
      <c r="A45"/>
      <c r="B45"/>
    </row>
    <row r="46" spans="1:2" x14ac:dyDescent="0.25">
      <c r="A46"/>
      <c r="B46"/>
    </row>
    <row r="47" spans="1:2" x14ac:dyDescent="0.25">
      <c r="A47"/>
      <c r="B47"/>
    </row>
    <row r="48" spans="1:2" x14ac:dyDescent="0.25">
      <c r="A48"/>
      <c r="B48"/>
    </row>
    <row r="49" spans="1:2" x14ac:dyDescent="0.25">
      <c r="A49"/>
      <c r="B49"/>
    </row>
    <row r="50" spans="1:2" x14ac:dyDescent="0.25">
      <c r="A50"/>
      <c r="B50"/>
    </row>
    <row r="51" spans="1:2" x14ac:dyDescent="0.25">
      <c r="A51"/>
      <c r="B51"/>
    </row>
    <row r="52" spans="1:2" x14ac:dyDescent="0.25">
      <c r="A52"/>
      <c r="B52"/>
    </row>
    <row r="53" spans="1:2" x14ac:dyDescent="0.25">
      <c r="A53"/>
      <c r="B53"/>
    </row>
    <row r="54" spans="1:2" x14ac:dyDescent="0.25">
      <c r="A54"/>
      <c r="B54"/>
    </row>
    <row r="55" spans="1:2" x14ac:dyDescent="0.25">
      <c r="A55"/>
      <c r="B55"/>
    </row>
    <row r="56" spans="1:2" x14ac:dyDescent="0.25">
      <c r="A56"/>
      <c r="B56"/>
    </row>
    <row r="57" spans="1:2" x14ac:dyDescent="0.25">
      <c r="A57"/>
      <c r="B57"/>
    </row>
    <row r="58" spans="1:2" x14ac:dyDescent="0.25">
      <c r="A58"/>
      <c r="B58"/>
    </row>
    <row r="59" spans="1:2" x14ac:dyDescent="0.25">
      <c r="A59"/>
      <c r="B59"/>
    </row>
    <row r="60" spans="1:2" x14ac:dyDescent="0.25">
      <c r="A60"/>
      <c r="B60"/>
    </row>
    <row r="61" spans="1:2" x14ac:dyDescent="0.25">
      <c r="A61"/>
      <c r="B61"/>
    </row>
    <row r="62" spans="1:2" x14ac:dyDescent="0.25">
      <c r="A62"/>
      <c r="B62"/>
    </row>
    <row r="63" spans="1:2" x14ac:dyDescent="0.25">
      <c r="A63"/>
      <c r="B63"/>
    </row>
    <row r="64" spans="1:2" x14ac:dyDescent="0.25">
      <c r="A64"/>
      <c r="B64"/>
    </row>
    <row r="65" spans="1:2" x14ac:dyDescent="0.25">
      <c r="A65"/>
      <c r="B65"/>
    </row>
    <row r="66" spans="1:2" x14ac:dyDescent="0.25">
      <c r="A66"/>
      <c r="B66"/>
    </row>
    <row r="67" spans="1:2" x14ac:dyDescent="0.25">
      <c r="A67"/>
      <c r="B67"/>
    </row>
    <row r="68" spans="1:2" x14ac:dyDescent="0.25">
      <c r="A68"/>
      <c r="B68"/>
    </row>
    <row r="69" spans="1:2" x14ac:dyDescent="0.25">
      <c r="A69"/>
      <c r="B69"/>
    </row>
    <row r="70" spans="1:2" x14ac:dyDescent="0.25">
      <c r="A70"/>
      <c r="B70"/>
    </row>
    <row r="71" spans="1:2" x14ac:dyDescent="0.25">
      <c r="A71"/>
      <c r="B71"/>
    </row>
    <row r="72" spans="1:2" x14ac:dyDescent="0.25">
      <c r="A72"/>
      <c r="B72"/>
    </row>
    <row r="73" spans="1:2" x14ac:dyDescent="0.25">
      <c r="A73"/>
      <c r="B73"/>
    </row>
    <row r="74" spans="1:2" x14ac:dyDescent="0.25">
      <c r="A74"/>
      <c r="B74"/>
    </row>
    <row r="75" spans="1:2" x14ac:dyDescent="0.25">
      <c r="A75"/>
      <c r="B75"/>
    </row>
    <row r="76" spans="1:2" x14ac:dyDescent="0.25">
      <c r="A76"/>
      <c r="B76"/>
    </row>
    <row r="77" spans="1:2" x14ac:dyDescent="0.25">
      <c r="A77"/>
      <c r="B77"/>
    </row>
    <row r="78" spans="1:2" x14ac:dyDescent="0.25">
      <c r="A78"/>
      <c r="B78"/>
    </row>
    <row r="79" spans="1:2" x14ac:dyDescent="0.25">
      <c r="A79"/>
      <c r="B79"/>
    </row>
    <row r="80" spans="1:2" x14ac:dyDescent="0.25">
      <c r="A80"/>
      <c r="B80"/>
    </row>
    <row r="81" spans="1:2" x14ac:dyDescent="0.25">
      <c r="A81"/>
      <c r="B81"/>
    </row>
    <row r="82" spans="1:2" x14ac:dyDescent="0.25">
      <c r="A82"/>
      <c r="B82"/>
    </row>
    <row r="83" spans="1:2" x14ac:dyDescent="0.25">
      <c r="A83"/>
      <c r="B83"/>
    </row>
    <row r="84" spans="1:2" x14ac:dyDescent="0.25">
      <c r="A84"/>
      <c r="B84"/>
    </row>
    <row r="85" spans="1:2" x14ac:dyDescent="0.25">
      <c r="A85"/>
      <c r="B85"/>
    </row>
    <row r="86" spans="1:2" x14ac:dyDescent="0.25">
      <c r="A86"/>
      <c r="B86"/>
    </row>
    <row r="87" spans="1:2" x14ac:dyDescent="0.25">
      <c r="A87"/>
      <c r="B87"/>
    </row>
    <row r="88" spans="1:2" x14ac:dyDescent="0.25">
      <c r="A88"/>
      <c r="B88"/>
    </row>
    <row r="89" spans="1:2" x14ac:dyDescent="0.25">
      <c r="A89"/>
      <c r="B89"/>
    </row>
    <row r="90" spans="1:2" x14ac:dyDescent="0.25">
      <c r="A90"/>
      <c r="B90"/>
    </row>
    <row r="91" spans="1:2" x14ac:dyDescent="0.25">
      <c r="A91"/>
      <c r="B91"/>
    </row>
    <row r="92" spans="1:2" x14ac:dyDescent="0.25">
      <c r="A92"/>
      <c r="B92"/>
    </row>
    <row r="93" spans="1:2" x14ac:dyDescent="0.25">
      <c r="A93"/>
      <c r="B93"/>
    </row>
    <row r="94" spans="1:2" x14ac:dyDescent="0.25">
      <c r="A94"/>
      <c r="B94"/>
    </row>
    <row r="95" spans="1:2" x14ac:dyDescent="0.25">
      <c r="A95"/>
      <c r="B95"/>
    </row>
    <row r="96" spans="1:2" x14ac:dyDescent="0.25">
      <c r="A96"/>
      <c r="B96"/>
    </row>
    <row r="97" spans="1:2" x14ac:dyDescent="0.25">
      <c r="A97"/>
      <c r="B97"/>
    </row>
    <row r="98" spans="1:2" x14ac:dyDescent="0.25">
      <c r="A98"/>
      <c r="B98"/>
    </row>
    <row r="99" spans="1:2" x14ac:dyDescent="0.25">
      <c r="A99"/>
      <c r="B99"/>
    </row>
    <row r="100" spans="1:2" x14ac:dyDescent="0.25">
      <c r="A100"/>
      <c r="B100"/>
    </row>
    <row r="101" spans="1:2" x14ac:dyDescent="0.25">
      <c r="A101"/>
      <c r="B101"/>
    </row>
    <row r="102" spans="1:2" x14ac:dyDescent="0.25">
      <c r="A102"/>
      <c r="B102"/>
    </row>
    <row r="103" spans="1:2" x14ac:dyDescent="0.25">
      <c r="A103"/>
      <c r="B103"/>
    </row>
    <row r="104" spans="1:2" x14ac:dyDescent="0.25">
      <c r="A104"/>
      <c r="B104"/>
    </row>
    <row r="105" spans="1:2" x14ac:dyDescent="0.25">
      <c r="A105"/>
      <c r="B105"/>
    </row>
    <row r="106" spans="1:2" x14ac:dyDescent="0.25">
      <c r="A106"/>
      <c r="B106"/>
    </row>
    <row r="107" spans="1:2" x14ac:dyDescent="0.25">
      <c r="A107"/>
      <c r="B107"/>
    </row>
    <row r="108" spans="1:2" x14ac:dyDescent="0.25">
      <c r="A108"/>
      <c r="B108"/>
    </row>
    <row r="109" spans="1:2" x14ac:dyDescent="0.25">
      <c r="A109"/>
      <c r="B109"/>
    </row>
    <row r="110" spans="1:2" x14ac:dyDescent="0.25">
      <c r="A110"/>
      <c r="B110"/>
    </row>
    <row r="111" spans="1:2" x14ac:dyDescent="0.25">
      <c r="A111"/>
      <c r="B111"/>
    </row>
    <row r="112" spans="1:2" x14ac:dyDescent="0.25">
      <c r="A112"/>
      <c r="B112"/>
    </row>
    <row r="113" spans="1:2" x14ac:dyDescent="0.25">
      <c r="A113"/>
      <c r="B113"/>
    </row>
    <row r="114" spans="1:2" x14ac:dyDescent="0.25">
      <c r="A114"/>
      <c r="B114"/>
    </row>
    <row r="115" spans="1:2" x14ac:dyDescent="0.25">
      <c r="A115"/>
      <c r="B115"/>
    </row>
    <row r="116" spans="1:2" x14ac:dyDescent="0.25">
      <c r="A116"/>
      <c r="B116"/>
    </row>
    <row r="117" spans="1:2" x14ac:dyDescent="0.25">
      <c r="A117"/>
      <c r="B117"/>
    </row>
    <row r="118" spans="1:2" x14ac:dyDescent="0.25">
      <c r="A118"/>
      <c r="B118"/>
    </row>
    <row r="119" spans="1:2" x14ac:dyDescent="0.25">
      <c r="A119"/>
      <c r="B119"/>
    </row>
    <row r="120" spans="1:2" x14ac:dyDescent="0.25">
      <c r="A120"/>
      <c r="B120"/>
    </row>
    <row r="121" spans="1:2" x14ac:dyDescent="0.25">
      <c r="A121"/>
      <c r="B121"/>
    </row>
    <row r="122" spans="1:2" x14ac:dyDescent="0.25">
      <c r="A122"/>
      <c r="B122"/>
    </row>
    <row r="123" spans="1:2" x14ac:dyDescent="0.25">
      <c r="A123"/>
      <c r="B123"/>
    </row>
    <row r="124" spans="1:2" x14ac:dyDescent="0.25">
      <c r="A124"/>
      <c r="B124"/>
    </row>
    <row r="125" spans="1:2" x14ac:dyDescent="0.25">
      <c r="A125"/>
      <c r="B125"/>
    </row>
    <row r="126" spans="1:2" x14ac:dyDescent="0.25">
      <c r="A126"/>
      <c r="B126"/>
    </row>
    <row r="127" spans="1:2" x14ac:dyDescent="0.25">
      <c r="A127"/>
      <c r="B127"/>
    </row>
    <row r="128" spans="1:2" x14ac:dyDescent="0.25">
      <c r="A128"/>
      <c r="B128"/>
    </row>
    <row r="129" spans="1:2" x14ac:dyDescent="0.25">
      <c r="A129"/>
      <c r="B129"/>
    </row>
    <row r="130" spans="1:2" x14ac:dyDescent="0.25">
      <c r="A130"/>
      <c r="B130"/>
    </row>
    <row r="131" spans="1:2" x14ac:dyDescent="0.25">
      <c r="A131"/>
      <c r="B131"/>
    </row>
    <row r="132" spans="1:2" x14ac:dyDescent="0.25">
      <c r="A132"/>
      <c r="B132"/>
    </row>
    <row r="133" spans="1:2" x14ac:dyDescent="0.25">
      <c r="A133"/>
      <c r="B133"/>
    </row>
    <row r="134" spans="1:2" x14ac:dyDescent="0.25">
      <c r="A134"/>
      <c r="B134"/>
    </row>
    <row r="135" spans="1:2" x14ac:dyDescent="0.25">
      <c r="A135"/>
      <c r="B135"/>
    </row>
    <row r="136" spans="1:2" x14ac:dyDescent="0.25">
      <c r="A136"/>
      <c r="B136"/>
    </row>
    <row r="137" spans="1:2" x14ac:dyDescent="0.25">
      <c r="A137"/>
      <c r="B137"/>
    </row>
    <row r="138" spans="1:2" x14ac:dyDescent="0.25">
      <c r="A138"/>
      <c r="B138"/>
    </row>
    <row r="139" spans="1:2" x14ac:dyDescent="0.25">
      <c r="A139"/>
      <c r="B139"/>
    </row>
    <row r="140" spans="1:2" x14ac:dyDescent="0.25">
      <c r="A140"/>
      <c r="B140"/>
    </row>
    <row r="141" spans="1:2" x14ac:dyDescent="0.25">
      <c r="A141"/>
      <c r="B141"/>
    </row>
    <row r="142" spans="1:2" x14ac:dyDescent="0.25">
      <c r="A142"/>
      <c r="B142"/>
    </row>
    <row r="143" spans="1:2" x14ac:dyDescent="0.25">
      <c r="A143"/>
      <c r="B143"/>
    </row>
    <row r="144" spans="1:2" x14ac:dyDescent="0.25">
      <c r="A144"/>
      <c r="B144"/>
    </row>
    <row r="145" spans="1:2" x14ac:dyDescent="0.25">
      <c r="A145"/>
      <c r="B145"/>
    </row>
    <row r="146" spans="1:2" x14ac:dyDescent="0.25">
      <c r="A146"/>
      <c r="B146"/>
    </row>
    <row r="147" spans="1:2" x14ac:dyDescent="0.25">
      <c r="A147"/>
      <c r="B147"/>
    </row>
    <row r="148" spans="1:2" x14ac:dyDescent="0.25">
      <c r="A148"/>
      <c r="B148"/>
    </row>
    <row r="149" spans="1:2" x14ac:dyDescent="0.25">
      <c r="A149"/>
      <c r="B149"/>
    </row>
    <row r="150" spans="1:2" x14ac:dyDescent="0.25">
      <c r="A150"/>
      <c r="B150"/>
    </row>
    <row r="151" spans="1:2" x14ac:dyDescent="0.25">
      <c r="A151"/>
      <c r="B151"/>
    </row>
    <row r="152" spans="1:2" x14ac:dyDescent="0.25">
      <c r="A152"/>
      <c r="B152"/>
    </row>
    <row r="153" spans="1:2" x14ac:dyDescent="0.25">
      <c r="A153"/>
      <c r="B153"/>
    </row>
    <row r="154" spans="1:2" x14ac:dyDescent="0.25">
      <c r="A154"/>
      <c r="B154"/>
    </row>
    <row r="155" spans="1:2" x14ac:dyDescent="0.25">
      <c r="A155"/>
      <c r="B155"/>
    </row>
    <row r="156" spans="1:2" x14ac:dyDescent="0.25">
      <c r="A156"/>
      <c r="B156"/>
    </row>
    <row r="157" spans="1:2" x14ac:dyDescent="0.25">
      <c r="A157"/>
      <c r="B157"/>
    </row>
    <row r="158" spans="1:2" x14ac:dyDescent="0.25">
      <c r="A158"/>
      <c r="B158"/>
    </row>
    <row r="159" spans="1:2" x14ac:dyDescent="0.25">
      <c r="A159"/>
      <c r="B159"/>
    </row>
    <row r="160" spans="1:2" x14ac:dyDescent="0.25">
      <c r="A160"/>
      <c r="B160"/>
    </row>
    <row r="161" spans="1:2" x14ac:dyDescent="0.25">
      <c r="A161"/>
      <c r="B161"/>
    </row>
    <row r="162" spans="1:2" x14ac:dyDescent="0.25">
      <c r="A162"/>
      <c r="B162"/>
    </row>
    <row r="163" spans="1:2" x14ac:dyDescent="0.25">
      <c r="A163"/>
      <c r="B163"/>
    </row>
    <row r="164" spans="1:2" x14ac:dyDescent="0.25">
      <c r="A164"/>
      <c r="B164"/>
    </row>
    <row r="165" spans="1:2" x14ac:dyDescent="0.25">
      <c r="A165"/>
      <c r="B165"/>
    </row>
    <row r="166" spans="1:2" x14ac:dyDescent="0.25">
      <c r="A166"/>
      <c r="B166"/>
    </row>
    <row r="167" spans="1:2" x14ac:dyDescent="0.25">
      <c r="A167"/>
      <c r="B167"/>
    </row>
    <row r="168" spans="1:2" x14ac:dyDescent="0.25">
      <c r="A168"/>
      <c r="B168"/>
    </row>
    <row r="169" spans="1:2" x14ac:dyDescent="0.25">
      <c r="A169"/>
      <c r="B169"/>
    </row>
    <row r="170" spans="1:2" x14ac:dyDescent="0.25">
      <c r="A170"/>
      <c r="B170"/>
    </row>
    <row r="171" spans="1:2" x14ac:dyDescent="0.25">
      <c r="A171"/>
      <c r="B171"/>
    </row>
    <row r="172" spans="1:2" x14ac:dyDescent="0.25">
      <c r="A172"/>
      <c r="B172"/>
    </row>
    <row r="173" spans="1:2" x14ac:dyDescent="0.25">
      <c r="A173"/>
      <c r="B173"/>
    </row>
    <row r="174" spans="1:2" x14ac:dyDescent="0.25">
      <c r="A174"/>
      <c r="B174"/>
    </row>
    <row r="175" spans="1:2" x14ac:dyDescent="0.25">
      <c r="A175"/>
      <c r="B175"/>
    </row>
    <row r="176" spans="1:2" x14ac:dyDescent="0.25">
      <c r="A176"/>
      <c r="B176"/>
    </row>
    <row r="177" spans="1:2" x14ac:dyDescent="0.25">
      <c r="A177"/>
      <c r="B177"/>
    </row>
    <row r="178" spans="1:2" x14ac:dyDescent="0.25">
      <c r="A178"/>
      <c r="B178"/>
    </row>
    <row r="179" spans="1:2" x14ac:dyDescent="0.25">
      <c r="A179"/>
      <c r="B179"/>
    </row>
    <row r="180" spans="1:2" x14ac:dyDescent="0.25">
      <c r="A180"/>
      <c r="B180"/>
    </row>
    <row r="181" spans="1:2" x14ac:dyDescent="0.25">
      <c r="A181"/>
      <c r="B181"/>
    </row>
    <row r="182" spans="1:2" x14ac:dyDescent="0.25">
      <c r="A182"/>
      <c r="B182"/>
    </row>
    <row r="183" spans="1:2" x14ac:dyDescent="0.25">
      <c r="A183"/>
      <c r="B183"/>
    </row>
    <row r="184" spans="1:2" x14ac:dyDescent="0.25">
      <c r="A184"/>
      <c r="B184"/>
    </row>
    <row r="185" spans="1:2" x14ac:dyDescent="0.25">
      <c r="A185"/>
      <c r="B185"/>
    </row>
    <row r="186" spans="1:2" x14ac:dyDescent="0.25">
      <c r="A186"/>
      <c r="B186"/>
    </row>
  </sheetData>
  <mergeCells count="2">
    <mergeCell ref="A2:B2"/>
    <mergeCell ref="D2:E2"/>
  </mergeCells>
  <pageMargins left="0.511811024" right="0.511811024" top="0.78740157499999996" bottom="0.78740157499999996" header="0.31496062000000002" footer="0.31496062000000002"/>
  <pageSetup paperSize="9"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6"/>
  <sheetViews>
    <sheetView zoomScale="90" zoomScaleNormal="90" workbookViewId="0">
      <selection activeCell="C29" sqref="C29"/>
    </sheetView>
  </sheetViews>
  <sheetFormatPr defaultRowHeight="15" x14ac:dyDescent="0.25"/>
  <cols>
    <col min="1" max="1" width="24.42578125" style="49" customWidth="1"/>
    <col min="2" max="2" width="27.5703125" style="49" bestFit="1" customWidth="1"/>
    <col min="3" max="3" width="28.5703125" style="49" bestFit="1" customWidth="1"/>
    <col min="4" max="4" width="23" style="49" bestFit="1" customWidth="1"/>
    <col min="5" max="5" width="15.42578125" style="49" bestFit="1" customWidth="1"/>
    <col min="6" max="6" width="31.85546875" style="49" bestFit="1" customWidth="1"/>
    <col min="7" max="7" width="10.5703125" style="49" bestFit="1" customWidth="1"/>
    <col min="8" max="8" width="6.7109375" style="49" bestFit="1" customWidth="1"/>
    <col min="9" max="9" width="10" style="49" bestFit="1" customWidth="1"/>
    <col min="10" max="16384" width="9.140625" style="49"/>
  </cols>
  <sheetData>
    <row r="1" spans="1:6" x14ac:dyDescent="0.25">
      <c r="A1" s="3" t="s">
        <v>9</v>
      </c>
      <c r="B1" s="49" t="s">
        <v>197</v>
      </c>
    </row>
    <row r="2" spans="1:6" ht="30" customHeight="1" x14ac:dyDescent="0.25">
      <c r="A2" s="151" t="s">
        <v>486</v>
      </c>
      <c r="B2" s="151"/>
      <c r="D2" s="151"/>
      <c r="E2" s="151"/>
    </row>
    <row r="3" spans="1:6" x14ac:dyDescent="0.25">
      <c r="A3" s="3" t="s">
        <v>191</v>
      </c>
      <c r="B3" s="49" t="s">
        <v>484</v>
      </c>
      <c r="C3" s="49" t="s">
        <v>594</v>
      </c>
      <c r="D3" s="82"/>
      <c r="E3" s="83"/>
      <c r="F3" s="84"/>
    </row>
    <row r="4" spans="1:6" x14ac:dyDescent="0.25">
      <c r="A4" s="4" t="s">
        <v>457</v>
      </c>
      <c r="B4" s="2">
        <v>6</v>
      </c>
      <c r="C4" s="122">
        <v>1.4851485148514851E-2</v>
      </c>
      <c r="D4" s="85"/>
      <c r="E4" s="86"/>
      <c r="F4" s="87"/>
    </row>
    <row r="5" spans="1:6" x14ac:dyDescent="0.25">
      <c r="A5" s="4" t="s">
        <v>418</v>
      </c>
      <c r="B5" s="2">
        <v>115</v>
      </c>
      <c r="C5" s="122">
        <v>0.28465346534653463</v>
      </c>
      <c r="D5" s="85"/>
      <c r="E5" s="86"/>
      <c r="F5" s="87"/>
    </row>
    <row r="6" spans="1:6" x14ac:dyDescent="0.25">
      <c r="A6" s="4" t="s">
        <v>453</v>
      </c>
      <c r="B6" s="2">
        <v>119</v>
      </c>
      <c r="C6" s="122">
        <v>0.29455445544554454</v>
      </c>
      <c r="D6" s="85"/>
      <c r="E6" s="86"/>
      <c r="F6" s="87"/>
    </row>
    <row r="7" spans="1:6" x14ac:dyDescent="0.25">
      <c r="A7" s="4" t="s">
        <v>455</v>
      </c>
      <c r="B7" s="2">
        <v>164</v>
      </c>
      <c r="C7" s="122">
        <v>0.40594059405940597</v>
      </c>
      <c r="D7" s="85"/>
      <c r="E7" s="86"/>
      <c r="F7" s="87"/>
    </row>
    <row r="8" spans="1:6" x14ac:dyDescent="0.25">
      <c r="A8" s="4" t="s">
        <v>190</v>
      </c>
      <c r="B8" s="2">
        <v>404</v>
      </c>
      <c r="C8" s="122">
        <v>1</v>
      </c>
      <c r="D8" s="85"/>
      <c r="E8" s="86"/>
      <c r="F8" s="87"/>
    </row>
    <row r="9" spans="1:6" x14ac:dyDescent="0.25">
      <c r="A9"/>
      <c r="B9"/>
      <c r="D9" s="85"/>
      <c r="E9" s="86"/>
      <c r="F9" s="87"/>
    </row>
    <row r="10" spans="1:6" x14ac:dyDescent="0.25">
      <c r="A10"/>
      <c r="B10"/>
      <c r="D10" s="85"/>
      <c r="E10" s="86"/>
      <c r="F10" s="87"/>
    </row>
    <row r="11" spans="1:6" x14ac:dyDescent="0.25">
      <c r="A11"/>
      <c r="B11"/>
      <c r="D11" s="85"/>
      <c r="E11" s="86"/>
      <c r="F11" s="87"/>
    </row>
    <row r="12" spans="1:6" x14ac:dyDescent="0.25">
      <c r="A12"/>
      <c r="B12"/>
      <c r="D12" s="85"/>
      <c r="E12" s="86"/>
      <c r="F12" s="87"/>
    </row>
    <row r="13" spans="1:6" x14ac:dyDescent="0.25">
      <c r="A13"/>
      <c r="B13"/>
      <c r="D13" s="85"/>
      <c r="E13" s="86"/>
      <c r="F13" s="87"/>
    </row>
    <row r="14" spans="1:6" x14ac:dyDescent="0.25">
      <c r="A14"/>
      <c r="B14"/>
      <c r="D14" s="85"/>
      <c r="E14" s="86"/>
      <c r="F14" s="87"/>
    </row>
    <row r="15" spans="1:6" x14ac:dyDescent="0.25">
      <c r="A15"/>
      <c r="B15"/>
      <c r="D15" s="85"/>
      <c r="E15" s="86"/>
      <c r="F15" s="87"/>
    </row>
    <row r="16" spans="1:6" x14ac:dyDescent="0.25">
      <c r="A16"/>
      <c r="B16"/>
      <c r="D16" s="85"/>
      <c r="E16" s="86"/>
      <c r="F16" s="87"/>
    </row>
    <row r="17" spans="1:6" x14ac:dyDescent="0.25">
      <c r="A17"/>
      <c r="B17"/>
      <c r="D17" s="85"/>
      <c r="E17" s="86"/>
      <c r="F17" s="87"/>
    </row>
    <row r="18" spans="1:6" x14ac:dyDescent="0.25">
      <c r="A18"/>
      <c r="B18"/>
      <c r="D18" s="85"/>
      <c r="E18" s="86"/>
      <c r="F18" s="87"/>
    </row>
    <row r="19" spans="1:6" x14ac:dyDescent="0.25">
      <c r="A19"/>
      <c r="B19"/>
      <c r="D19" s="85"/>
      <c r="E19" s="86"/>
      <c r="F19" s="87"/>
    </row>
    <row r="20" spans="1:6" x14ac:dyDescent="0.25">
      <c r="A20"/>
      <c r="B20"/>
      <c r="D20" s="88"/>
      <c r="E20" s="89"/>
      <c r="F20" s="90"/>
    </row>
    <row r="21" spans="1:6" x14ac:dyDescent="0.25">
      <c r="A21"/>
      <c r="B21"/>
    </row>
    <row r="22" spans="1:6" x14ac:dyDescent="0.25">
      <c r="A22"/>
      <c r="B22"/>
    </row>
    <row r="23" spans="1:6" x14ac:dyDescent="0.25">
      <c r="A23"/>
      <c r="B23"/>
    </row>
    <row r="24" spans="1:6" x14ac:dyDescent="0.25">
      <c r="A24"/>
      <c r="B24"/>
    </row>
    <row r="25" spans="1:6" x14ac:dyDescent="0.25">
      <c r="A25"/>
      <c r="B25"/>
    </row>
    <row r="26" spans="1:6" x14ac:dyDescent="0.25">
      <c r="A26"/>
      <c r="B26"/>
    </row>
    <row r="27" spans="1:6" x14ac:dyDescent="0.25">
      <c r="A27"/>
      <c r="B27"/>
    </row>
    <row r="28" spans="1:6" x14ac:dyDescent="0.25">
      <c r="A28"/>
      <c r="B28"/>
    </row>
    <row r="29" spans="1:6" x14ac:dyDescent="0.25">
      <c r="A29"/>
      <c r="B29"/>
    </row>
    <row r="30" spans="1:6" x14ac:dyDescent="0.25">
      <c r="A30"/>
      <c r="B30"/>
    </row>
    <row r="31" spans="1:6" x14ac:dyDescent="0.25">
      <c r="A31"/>
      <c r="B31"/>
    </row>
    <row r="32" spans="1:6" x14ac:dyDescent="0.25">
      <c r="A32"/>
      <c r="B32"/>
    </row>
    <row r="33" spans="1:2" x14ac:dyDescent="0.25">
      <c r="A33"/>
      <c r="B33"/>
    </row>
    <row r="34" spans="1:2" x14ac:dyDescent="0.25">
      <c r="A34"/>
      <c r="B34"/>
    </row>
    <row r="35" spans="1:2" x14ac:dyDescent="0.25">
      <c r="A35"/>
      <c r="B35"/>
    </row>
    <row r="36" spans="1:2" x14ac:dyDescent="0.25">
      <c r="A36"/>
      <c r="B36"/>
    </row>
  </sheetData>
  <mergeCells count="2">
    <mergeCell ref="A2:B2"/>
    <mergeCell ref="D2:E2"/>
  </mergeCells>
  <pageMargins left="0.511811024" right="0.511811024" top="0.78740157499999996" bottom="0.78740157499999996" header="0.31496062000000002" footer="0.31496062000000002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Planilha6</vt:lpstr>
      <vt:lpstr>Planilha8</vt:lpstr>
      <vt:lpstr>Índice</vt:lpstr>
      <vt:lpstr>Pedidos.Processos.Andamento.Mod</vt:lpstr>
      <vt:lpstr>Pedidos.Processos.Andamento.Loc</vt:lpstr>
      <vt:lpstr>Pedidos.Processos.Finaliz.Mod</vt:lpstr>
      <vt:lpstr>Itens.Andamento.Mod</vt:lpstr>
      <vt:lpstr>Itens.Andamento.Loc</vt:lpstr>
      <vt:lpstr>Itens.Finaliz.Mod</vt:lpstr>
      <vt:lpstr>Itens %</vt:lpstr>
      <vt:lpstr>Pedidos % </vt:lpstr>
      <vt:lpstr>Processos %</vt:lpstr>
      <vt:lpstr>Finalizados - $</vt:lpstr>
      <vt:lpstr>Economicidade</vt:lpstr>
      <vt:lpstr>Extra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</dc:creator>
  <cp:lastModifiedBy>Alexandre Setubal Gonçalves</cp:lastModifiedBy>
  <dcterms:created xsi:type="dcterms:W3CDTF">2021-07-27T11:58:12Z</dcterms:created>
  <dcterms:modified xsi:type="dcterms:W3CDTF">2022-07-07T17:32:04Z</dcterms:modified>
</cp:coreProperties>
</file>